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3530" windowHeight="8775" tabRatio="868" activeTab="0"/>
  </bookViews>
  <sheets>
    <sheet name="Resumen" sheetId="1" r:id="rId1"/>
    <sheet name="Privadas 2014" sheetId="2" r:id="rId2"/>
    <sheet name="Estatales 2014" sheetId="3" r:id="rId3"/>
    <sheet name="Gen-Tra-Dis 2014" sheetId="4" r:id="rId4"/>
  </sheets>
  <externalReferences>
    <externalReference r:id="rId7"/>
  </externalReferences>
  <definedNames>
    <definedName name="_xlnm.Print_Area" localSheetId="2">'Estatales 2014'!$B$6:$F$67</definedName>
    <definedName name="_xlnm.Print_Area" localSheetId="3">'Gen-Tra-Dis 2014'!$B$5:$E$169</definedName>
    <definedName name="_xlnm.Print_Area" localSheetId="1">'Privadas 2014'!$B$3:$F$113</definedName>
    <definedName name="_xlnm.Print_Area" localSheetId="0">'Resumen'!$B$2:$G$57</definedName>
    <definedName name="AYACUCHO">'[1]X_DEPA'!#REF!</definedName>
    <definedName name="LIMA_I">'[1]X_DEPA'!#REF!</definedName>
    <definedName name="LIMA_II">'[1]X_DEPA'!#REF!</definedName>
    <definedName name="PIURA_I">'[1]X_DEPA'!#REF!</definedName>
  </definedNames>
  <calcPr fullCalcOnLoad="1"/>
</workbook>
</file>

<file path=xl/sharedStrings.xml><?xml version="1.0" encoding="utf-8"?>
<sst xmlns="http://schemas.openxmlformats.org/spreadsheetml/2006/main" count="349" uniqueCount="126">
  <si>
    <t>Nº</t>
  </si>
  <si>
    <t>Nombre de la empresa</t>
  </si>
  <si>
    <t>Total</t>
  </si>
  <si>
    <t>Total General</t>
  </si>
  <si>
    <t>EDEGEL S.A.A.</t>
  </si>
  <si>
    <t>Estatal</t>
  </si>
  <si>
    <t>Privada</t>
  </si>
  <si>
    <t>Institución</t>
  </si>
  <si>
    <t>Actividad</t>
  </si>
  <si>
    <t>Empresas Privadas</t>
  </si>
  <si>
    <t>Empresas Estatales</t>
  </si>
  <si>
    <t>Participación</t>
  </si>
  <si>
    <t>% Privado</t>
  </si>
  <si>
    <t>% Estatal</t>
  </si>
  <si>
    <t>Generación</t>
  </si>
  <si>
    <t>Transmisión</t>
  </si>
  <si>
    <t>Distribución</t>
  </si>
  <si>
    <t xml:space="preserve">         </t>
  </si>
  <si>
    <t>Generadoras</t>
  </si>
  <si>
    <t>Distribuidoras</t>
  </si>
  <si>
    <t>Inversiones eléctricas</t>
  </si>
  <si>
    <t>Inversiones no eléctricas</t>
  </si>
  <si>
    <t>Tipo de empresa</t>
  </si>
  <si>
    <t>Electrif. Rural</t>
  </si>
  <si>
    <r>
      <t>Electrificación Rural</t>
    </r>
    <r>
      <rPr>
        <vertAlign val="superscript"/>
        <sz val="10"/>
        <rFont val="Arial"/>
        <family val="2"/>
      </rPr>
      <t>1</t>
    </r>
  </si>
  <si>
    <t>Dirección General de Electrificación Rural - DGER</t>
  </si>
  <si>
    <t>8.5       INVERSIÓN POR ACTIVIDAD</t>
  </si>
  <si>
    <t>AGUAS Y ENERGIA PERU S.A.</t>
  </si>
  <si>
    <t>DUKE ENERGY INTERNATIONAL EGENOR S. EN C. POR A.</t>
  </si>
  <si>
    <t>ELECTRICIDAD ANDINA S.A.</t>
  </si>
  <si>
    <t>EMPRESA DE GENERACION ELECTRICA CHEVES S.A.</t>
  </si>
  <si>
    <t>EMPRESA DE GENERACION MACUSANI S.A.</t>
  </si>
  <si>
    <t>EMPRESA ELECTRICA NUEVA ESPERANZA SRL</t>
  </si>
  <si>
    <t>FENIX POWER PERU S.A.</t>
  </si>
  <si>
    <t>KALLPA GENERACION S.A.</t>
  </si>
  <si>
    <t>TERMOSELVA S.R.L.</t>
  </si>
  <si>
    <t>CONSORCIO MINERO HORIZONTE S.A.</t>
  </si>
  <si>
    <t>INTERCONEXION ELECTRICA ISA PERU S.A.</t>
  </si>
  <si>
    <t>PROYECTO ESPECIAL OLMO TINAJONES</t>
  </si>
  <si>
    <t>EDELNOR S.A.A.</t>
  </si>
  <si>
    <t>LUZ DEL SUR S.A.A.</t>
  </si>
  <si>
    <t>ELECTROPERU S.A.</t>
  </si>
  <si>
    <t>ELECTRO ORIENTE S.A.</t>
  </si>
  <si>
    <t>ELECTRO PUNO S.A.A.</t>
  </si>
  <si>
    <t>ELECTRO SUR ESTE S.A.A.</t>
  </si>
  <si>
    <t>ELECTRO UCAYALI  S.A.</t>
  </si>
  <si>
    <t>ELECTROCENTRO S.A.</t>
  </si>
  <si>
    <r>
      <t>1</t>
    </r>
    <r>
      <rPr>
        <sz val="9"/>
        <rFont val="Arial"/>
        <family val="2"/>
      </rPr>
      <t xml:space="preserve"> Ejecutado por la Dirección General de Electrificación Rural (DGER) </t>
    </r>
  </si>
  <si>
    <t>EMPRESA DE GENERACION ELECTRICA DE AREQUIPA S.A. (EGASA)</t>
  </si>
  <si>
    <t>EMPRESA DE GENERACION ELECTRICA MACHUPICCHU S.A. (EGEMSA)</t>
  </si>
  <si>
    <t>EMPRESA DE GENERACION ELECTRICA SAN GABAN S.A.</t>
  </si>
  <si>
    <t>AGROINDUSTRIAL PARAMONGA S.A.</t>
  </si>
  <si>
    <t>CENTRAL HIDROELECTRICA LANGUI S.A.</t>
  </si>
  <si>
    <t>CENTRAL HIDROELECTRICA SAN HILARION S.A.</t>
  </si>
  <si>
    <t>COMPAÑÍA ELECTRICA EL PLATANAL S.A. (CELEPSA)</t>
  </si>
  <si>
    <t>CORPORACION MINERA DEL PERU S.A. (CORMIPESA)</t>
  </si>
  <si>
    <t>CHINANGO S.A.C.</t>
  </si>
  <si>
    <t>ELECTRICA SANTA ROSA S.A.C.</t>
  </si>
  <si>
    <t>SN POWER PERU S.A.</t>
  </si>
  <si>
    <t>EMPRESA ELECTRICA DE PIURA S.A. (EEPSA)</t>
  </si>
  <si>
    <t>ENERGIA DEL SUR S.A.(ENERSUR)</t>
  </si>
  <si>
    <t>GENERACION ELECTRICA DE ATOCONGO S.A.</t>
  </si>
  <si>
    <t>HIDROELECTRICA SANTA CRUZ S.A.C.</t>
  </si>
  <si>
    <t>PERUANA DE ENERGIA S.A. (PERENE)</t>
  </si>
  <si>
    <t>SDF ENERGIA S.A.</t>
  </si>
  <si>
    <t>SHOUGANG GENERACION ELECTRICA S.A.A. (SHOUGESA)</t>
  </si>
  <si>
    <t>SINDICATO ENERGETICO S.A. (SINERSA)</t>
  </si>
  <si>
    <t>SOCIEDAD MINERA CORONA S.A.</t>
  </si>
  <si>
    <t>ELECTRO TOCACHE S.A.</t>
  </si>
  <si>
    <t>ELECTRONOROESTE S.A. (ENOSA)</t>
  </si>
  <si>
    <t>ELECTRONORTE MEDIO (HIDRANDINA)</t>
  </si>
  <si>
    <t>ELECTRONORTE S.A. (ENSA)</t>
  </si>
  <si>
    <t>ELECTROSUR S.A.</t>
  </si>
  <si>
    <t>SOCIEDAD ELECTRICA DEL SUR OESTE S.A. (SEAL)</t>
  </si>
  <si>
    <t>CONSORCIO ELECTRICO DE VILLACURI S.A.C. (COELVISAC)</t>
  </si>
  <si>
    <t>ELECTRO PANGOA S.A.</t>
  </si>
  <si>
    <t>ELECTRODUNAS S.A.A.</t>
  </si>
  <si>
    <t>EMPRESA DE DISTRIBUCION ELECTRICA DE CAÑETE  S.A. (EDECAÑETE)</t>
  </si>
  <si>
    <t>SERVICIOS ELECTRICOS RIOJA S.A. (SERSA)</t>
  </si>
  <si>
    <t>CONSORCIO ENERGETICO DE HUANCAVELICA S.A. (CONENHUA)</t>
  </si>
  <si>
    <t>CONSORCIO TRANSMANTARO S.A. (CTM)</t>
  </si>
  <si>
    <t>ETENORTE S.R.L.</t>
  </si>
  <si>
    <t>ETESELVA S.R.L.</t>
  </si>
  <si>
    <t>MINERA AURIFERA RETAMAS S.A. (MARSA)</t>
  </si>
  <si>
    <t>RED DE ENERGIA DEL PERU S.A. (REP)</t>
  </si>
  <si>
    <t>RED ELECTRICA DEL SUR S.A. (REDESUR)</t>
  </si>
  <si>
    <t>8.2.1     Inversión de Empresas Generadoras</t>
  </si>
  <si>
    <t>8.2.2 Inversión de Empresas Transmisoras</t>
  </si>
  <si>
    <t>8.2.3 Inversión de Empresas Distribuidoras</t>
  </si>
  <si>
    <t>8.3.1 Inversión de Empresas Generadoras</t>
  </si>
  <si>
    <t>8.3.2 Inversión de Empresas Distribuidoras</t>
  </si>
  <si>
    <t xml:space="preserve">TERMOCHILCA </t>
  </si>
  <si>
    <t>GENERADORA DE ENERGIA DEL PERU SA</t>
  </si>
  <si>
    <t>HIDROCAÑETE SA</t>
  </si>
  <si>
    <t>ELECTRICA RIO DOBLE SA</t>
  </si>
  <si>
    <t>ANDES GENERATING CORPORATION S.A.C.</t>
  </si>
  <si>
    <t>BIOENERGÍA DEL CHIRA S.A.</t>
  </si>
  <si>
    <t xml:space="preserve">ABENGOA S.A. </t>
  </si>
  <si>
    <t>EMPRESA DE GENERACION HUANZA</t>
  </si>
  <si>
    <t>LAVIRGEN SAC</t>
  </si>
  <si>
    <t>CERRO DEL AGUILA SA</t>
  </si>
  <si>
    <t>8.1  INVERSIÓN TOTAL EN EL SUBSECTOR ELECTRICIDAD (miles US$)</t>
  </si>
  <si>
    <t>Transmisoras</t>
  </si>
  <si>
    <t>EDC ENERGIA VERDE DEL PERU SA</t>
  </si>
  <si>
    <t>EMPRESA DE GENERACION HUALLAGA</t>
  </si>
  <si>
    <t>EMPRESA: PERUANA DE INVERSIONES EN ENERGÍAS RENOVABLES S.A.C.</t>
  </si>
  <si>
    <t>GTS MAJES S.A.C.</t>
  </si>
  <si>
    <t>GTS REPARTICIÓN S.A.C.</t>
  </si>
  <si>
    <t>PROYECTO ESPECIAL CHAVIMOCHIC</t>
  </si>
  <si>
    <t>TRANSMISORA ELÉCTRICA DEL SUR S.A.</t>
  </si>
  <si>
    <t>8.2  INVERSIÓN EJECUTADA POR LAS EMPRESAS PRIVADAS - AÑO 2014 (miles US$)</t>
  </si>
  <si>
    <t>8.3  INVERSIÓN EJECUTADA POR LAS EMPRESAS ESTATALES - AÑO 2014 (miles US$)</t>
  </si>
  <si>
    <t>8.5.1       Inversión de Empresas Generadoras - año 2014 (miles US$)</t>
  </si>
  <si>
    <t>8.5.2       Inversiónes de Empresas Transmisoras - año 2014 (miles US$)</t>
  </si>
  <si>
    <t>8.5.3       Inversión de Empresas Distribuidoras - año 2014 (miles US$)</t>
  </si>
  <si>
    <t>EMPRESA DE GENERACION ELECTRICA DEL SUR S.A. (EGESUR)</t>
  </si>
  <si>
    <t>Total General (miles US$)</t>
  </si>
  <si>
    <t>8.4  INVERSIÓN EJECUTADA EN ELECTRIFICACIÓN RURAL - AÑO 2014 (miles US$)</t>
  </si>
  <si>
    <t>Total Inversiones Eléctricas en el año 2014</t>
  </si>
  <si>
    <t xml:space="preserve">   (*) No considera la inversión ejecutada por la DGER</t>
  </si>
  <si>
    <t>EMPRESA DE GENERACIÓN ELÉCTRICA CANCHAYLLO S.A.C.</t>
  </si>
  <si>
    <t xml:space="preserve">EMPRESA DE GENERACIÓN ELÉCTRICA JUNÍN S.A.C. </t>
  </si>
  <si>
    <t>ENERGÍA EÓLICA SA</t>
  </si>
  <si>
    <t xml:space="preserve">MOQUEGUA FV S.A.C. </t>
  </si>
  <si>
    <t>PARQUE EÓLICO MARCONA S.A.C. (COBRA PERÚ)</t>
  </si>
  <si>
    <t>PARQUE EÓLICO TRES HERMANAS S.A.C. (COBRA PERÚ)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</si>
</sst>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€_-;\-* #,##0\ _€_-;_-* &quot;-&quot;\ _€_-;_-@_-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"/>
    <numFmt numFmtId="170" formatCode="0.0%"/>
    <numFmt numFmtId="171" formatCode="#\ ##0.00"/>
    <numFmt numFmtId="172" formatCode="_-* #,##0.00\ _€_-;\-* #,##0.00\ _€_-;_-* &quot;-&quot;\ _€_-;_-@_-"/>
    <numFmt numFmtId="173" formatCode="#\ ###\ ###\ ##0"/>
    <numFmt numFmtId="174" formatCode="#\ ###\ ##0"/>
    <numFmt numFmtId="175" formatCode="0.000"/>
    <numFmt numFmtId="176" formatCode="0.0"/>
    <numFmt numFmtId="177" formatCode="_-[$€]* #,##0.00_-;\-[$€]* #,##0.00_-;_-[$€]* &quot;-&quot;??_-;_-@_-"/>
    <numFmt numFmtId="178" formatCode="_-* #,##0.00_-;\-* #,##0.00_-;_-* &quot;-&quot;??_-;_-@_-"/>
    <numFmt numFmtId="179" formatCode="#\ ##0.0"/>
    <numFmt numFmtId="180" formatCode="0.0000000000000"/>
    <numFmt numFmtId="181" formatCode="0.0000"/>
    <numFmt numFmtId="182" formatCode="0.000000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7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1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56"/>
      <name val="Berlin Sans FB Demi"/>
      <family val="0"/>
    </font>
    <font>
      <b/>
      <sz val="10"/>
      <color indexed="56"/>
      <name val="Berlin Sans FB Demi"/>
      <family val="0"/>
    </font>
    <font>
      <sz val="7.75"/>
      <color indexed="8"/>
      <name val="Arial"/>
      <family val="0"/>
    </font>
    <font>
      <sz val="10"/>
      <color indexed="8"/>
      <name val="Calibri"/>
      <family val="0"/>
    </font>
    <font>
      <b/>
      <sz val="14"/>
      <color indexed="56"/>
      <name val="Berlin Sans FB Demi"/>
      <family val="0"/>
    </font>
    <font>
      <b/>
      <vertAlign val="superscript"/>
      <sz val="14"/>
      <color indexed="56"/>
      <name val="Berlin Sans FB Dem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.75"/>
      <color indexed="8"/>
      <name val="Calibri"/>
      <family val="0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3" fontId="5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9" fontId="0" fillId="0" borderId="16" xfId="0" applyNumberForma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4" xfId="0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8" xfId="0" applyFont="1" applyFill="1" applyBorder="1" applyAlignment="1">
      <alignment horizontal="center"/>
    </xf>
    <xf numFmtId="4" fontId="0" fillId="0" borderId="0" xfId="0" applyNumberFormat="1" applyAlignment="1">
      <alignment/>
    </xf>
    <xf numFmtId="9" fontId="0" fillId="0" borderId="0" xfId="64" applyFont="1" applyAlignment="1">
      <alignment/>
    </xf>
    <xf numFmtId="0" fontId="0" fillId="0" borderId="14" xfId="0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64" applyNumberFormat="1" applyFont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9" fontId="0" fillId="0" borderId="24" xfId="0" applyNumberFormat="1" applyFill="1" applyBorder="1" applyAlignment="1">
      <alignment/>
    </xf>
    <xf numFmtId="9" fontId="0" fillId="0" borderId="25" xfId="0" applyNumberFormat="1" applyFill="1" applyBorder="1" applyAlignment="1">
      <alignment/>
    </xf>
    <xf numFmtId="9" fontId="0" fillId="0" borderId="26" xfId="0" applyNumberFormat="1" applyFill="1" applyBorder="1" applyAlignment="1">
      <alignment/>
    </xf>
    <xf numFmtId="9" fontId="0" fillId="0" borderId="27" xfId="0" applyNumberFormat="1" applyFill="1" applyBorder="1" applyAlignment="1">
      <alignment/>
    </xf>
    <xf numFmtId="0" fontId="5" fillId="0" borderId="28" xfId="0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left"/>
    </xf>
    <xf numFmtId="0" fontId="0" fillId="0" borderId="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ill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14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0" borderId="21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4" xfId="0" applyFont="1" applyBorder="1" applyAlignment="1">
      <alignment/>
    </xf>
    <xf numFmtId="0" fontId="16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16" fillId="0" borderId="14" xfId="0" applyNumberFormat="1" applyFont="1" applyFill="1" applyBorder="1" applyAlignment="1" quotePrefix="1">
      <alignment horizontal="right"/>
    </xf>
    <xf numFmtId="3" fontId="16" fillId="0" borderId="21" xfId="0" applyNumberFormat="1" applyFont="1" applyFill="1" applyBorder="1" applyAlignment="1" quotePrefix="1">
      <alignment horizontal="right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173" fontId="0" fillId="0" borderId="18" xfId="0" applyNumberFormat="1" applyFont="1" applyFill="1" applyBorder="1" applyAlignment="1">
      <alignment/>
    </xf>
    <xf numFmtId="173" fontId="0" fillId="0" borderId="20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/>
    </xf>
    <xf numFmtId="173" fontId="0" fillId="0" borderId="21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0" fillId="0" borderId="22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left" indent="2"/>
    </xf>
    <xf numFmtId="3" fontId="5" fillId="0" borderId="12" xfId="0" applyNumberFormat="1" applyFont="1" applyFill="1" applyBorder="1" applyAlignment="1">
      <alignment horizontal="left" indent="3"/>
    </xf>
    <xf numFmtId="173" fontId="5" fillId="0" borderId="12" xfId="0" applyNumberFormat="1" applyFont="1" applyFill="1" applyBorder="1" applyAlignment="1">
      <alignment horizontal="left" indent="2"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" fillId="34" borderId="18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173" fontId="5" fillId="35" borderId="15" xfId="0" applyNumberFormat="1" applyFont="1" applyFill="1" applyBorder="1" applyAlignment="1">
      <alignment/>
    </xf>
    <xf numFmtId="173" fontId="7" fillId="35" borderId="15" xfId="0" applyNumberFormat="1" applyFont="1" applyFill="1" applyBorder="1" applyAlignment="1">
      <alignment horizontal="left" indent="1"/>
    </xf>
    <xf numFmtId="3" fontId="7" fillId="35" borderId="15" xfId="0" applyNumberFormat="1" applyFont="1" applyFill="1" applyBorder="1" applyAlignment="1">
      <alignment/>
    </xf>
    <xf numFmtId="0" fontId="16" fillId="35" borderId="15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170" fontId="0" fillId="0" borderId="0" xfId="64" applyNumberFormat="1" applyFont="1" applyAlignment="1">
      <alignment/>
    </xf>
    <xf numFmtId="0" fontId="17" fillId="0" borderId="0" xfId="0" applyFont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left"/>
    </xf>
    <xf numFmtId="0" fontId="7" fillId="35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66"/>
                </a:solidFill>
              </a:rPr>
              <a:t>Inversiones - 2014 * 
</a:t>
            </a:r>
            <a:r>
              <a:rPr lang="en-US" cap="none" sz="1000" b="1" i="0" u="none" baseline="0">
                <a:solidFill>
                  <a:srgbClr val="003366"/>
                </a:solidFill>
              </a:rPr>
              <a:t>(Generadoras, Transmisoras y Distribuidoras)</a:t>
            </a:r>
          </a:p>
        </c:rich>
      </c:tx>
      <c:layout>
        <c:manualLayout>
          <c:xMode val="factor"/>
          <c:yMode val="factor"/>
          <c:x val="0.00525"/>
          <c:y val="-0.00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37"/>
          <c:y val="0.152"/>
          <c:w val="0.92375"/>
          <c:h val="0.7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Resumen!$C$7</c:f>
              <c:strCache>
                <c:ptCount val="1"/>
                <c:pt idx="0">
                  <c:v>Empresas Privadas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Resumen!$C$9:$C$11</c:f>
              <c:numCache/>
            </c:numRef>
          </c:val>
        </c:ser>
        <c:ser>
          <c:idx val="1"/>
          <c:order val="1"/>
          <c:tx>
            <c:strRef>
              <c:f>Resumen!$D$7</c:f>
              <c:strCache>
                <c:ptCount val="1"/>
                <c:pt idx="0">
                  <c:v>Empresas Estatales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\ 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Resumen!$B$9:$B$11</c:f>
              <c:strCache/>
            </c:strRef>
          </c:cat>
          <c:val>
            <c:numRef>
              <c:f>Resumen!$D$9:$D$11</c:f>
              <c:numCache/>
            </c:numRef>
          </c:val>
        </c:ser>
        <c:overlap val="100"/>
        <c:axId val="45649787"/>
        <c:axId val="8194900"/>
      </c:barChart>
      <c:catAx>
        <c:axId val="4564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0"/>
        <c:crosses val="autoZero"/>
        <c:auto val="1"/>
        <c:lblOffset val="100"/>
        <c:tickLblSkip val="1"/>
        <c:noMultiLvlLbl val="0"/>
      </c:catAx>
      <c:valAx>
        <c:axId val="8194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9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75"/>
          <c:y val="0.92075"/>
          <c:w val="0.637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3366"/>
                </a:solidFill>
              </a:rPr>
              <a:t>Inversiones - 2014 </a:t>
            </a:r>
            <a:r>
              <a:rPr lang="en-US" cap="none" sz="1400" b="1" i="0" u="none" baseline="30000">
                <a:solidFill>
                  <a:srgbClr val="003366"/>
                </a:solidFill>
              </a:rPr>
              <a:t>*</a:t>
            </a:r>
          </a:p>
        </c:rich>
      </c:tx>
      <c:layout>
        <c:manualLayout>
          <c:xMode val="factor"/>
          <c:yMode val="factor"/>
          <c:x val="0.0102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2875"/>
          <c:w val="0.689"/>
          <c:h val="0.76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2AE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B3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Distribuidoras
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Resumen!$B$9:$B$11</c:f>
              <c:strCache/>
            </c:strRef>
          </c:cat>
          <c:val>
            <c:numRef>
              <c:f>Resumen!$E$9:$E$11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INVERSIÓN PRIVADA AÑO 2014</a:t>
            </a:r>
          </a:p>
        </c:rich>
      </c:tx>
      <c:layout>
        <c:manualLayout>
          <c:xMode val="factor"/>
          <c:yMode val="factor"/>
          <c:x val="0.04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"/>
          <c:y val="0.11075"/>
          <c:w val="0.860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'Privadas 2014'!$I$1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2014'!$H$3:$H$5</c:f>
              <c:strCache/>
            </c:strRef>
          </c:cat>
          <c:val>
            <c:numRef>
              <c:f>'Privadas 2014'!$I$3:$I$5</c:f>
              <c:numCache/>
            </c:numRef>
          </c:val>
        </c:ser>
        <c:ser>
          <c:idx val="1"/>
          <c:order val="1"/>
          <c:tx>
            <c:strRef>
              <c:f>'Privadas 2014'!$J$1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'Privadas 2014'!$H$3:$H$5</c:f>
              <c:strCache/>
            </c:strRef>
          </c:cat>
          <c:val>
            <c:numRef>
              <c:f>'Privadas 2014'!$J$3:$J$5</c:f>
              <c:numCache/>
            </c:numRef>
          </c:val>
        </c:ser>
        <c:overlap val="100"/>
        <c:axId val="6645237"/>
        <c:axId val="59807134"/>
      </c:barChart>
      <c:catAx>
        <c:axId val="66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134"/>
        <c:crosses val="autoZero"/>
        <c:auto val="1"/>
        <c:lblOffset val="100"/>
        <c:tickLblSkip val="1"/>
        <c:noMultiLvlLbl val="0"/>
      </c:catAx>
      <c:valAx>
        <c:axId val="59807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US$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9"/>
          <c:y val="0.914"/>
          <c:w val="0.7022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INVERSIÓN ESTATAL * AÑO 2014</a:t>
            </a:r>
          </a:p>
        </c:rich>
      </c:tx>
      <c:layout>
        <c:manualLayout>
          <c:xMode val="factor"/>
          <c:yMode val="factor"/>
          <c:x val="0.102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"/>
          <c:y val="0.14675"/>
          <c:w val="0.80275"/>
          <c:h val="0.7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'Estatales 2014'!$I$5</c:f>
              <c:strCache>
                <c:ptCount val="1"/>
                <c:pt idx="0">
                  <c:v>Inversiones eléctricas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 ###\ ###\ 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2014'!$H$6:$H$7</c:f>
              <c:strCache/>
            </c:strRef>
          </c:cat>
          <c:val>
            <c:numRef>
              <c:f>'Estatales 2014'!$I$6:$I$7</c:f>
              <c:numCache/>
            </c:numRef>
          </c:val>
        </c:ser>
        <c:ser>
          <c:idx val="1"/>
          <c:order val="1"/>
          <c:tx>
            <c:strRef>
              <c:f>'Estatales 2014'!$J$5</c:f>
              <c:strCache>
                <c:ptCount val="1"/>
                <c:pt idx="0">
                  <c:v>Inversiones no eléctricas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#\ ##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#\ ###\ 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'Estatales 2014'!$H$6:$H$7</c:f>
              <c:strCache/>
            </c:strRef>
          </c:cat>
          <c:val>
            <c:numRef>
              <c:f>'Estatales 2014'!$J$6:$J$7</c:f>
              <c:numCache/>
            </c:numRef>
          </c:val>
        </c:ser>
        <c:overlap val="100"/>
        <c:axId val="1393295"/>
        <c:axId val="12539656"/>
      </c:barChart>
      <c:catAx>
        <c:axId val="139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9656"/>
        <c:crosses val="autoZero"/>
        <c:auto val="1"/>
        <c:lblOffset val="100"/>
        <c:tickLblSkip val="1"/>
        <c:noMultiLvlLbl val="0"/>
      </c:catAx>
      <c:valAx>
        <c:axId val="12539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   US$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75"/>
          <c:y val="0.21425"/>
          <c:w val="0.337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EMPRESAS DISTRIBUIDORAS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AÑO 2014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solidFill>
          <a:srgbClr val="77933C"/>
        </a:solidFill>
        <a:ln w="3175">
          <a:noFill/>
        </a:ln>
      </c:spPr>
    </c:title>
    <c:plotArea>
      <c:layout>
        <c:manualLayout>
          <c:xMode val="edge"/>
          <c:yMode val="edge"/>
          <c:x val="0.3"/>
          <c:y val="0.21175"/>
          <c:w val="0.41325"/>
          <c:h val="0.65425"/>
        </c:manualLayout>
      </c:layout>
      <c:pieChart>
        <c:varyColors val="1"/>
        <c:ser>
          <c:idx val="1"/>
          <c:order val="0"/>
          <c:tx>
            <c:strRef>
              <c:f>'Gen-Tra-Dis 2014'!$G$127</c:f>
              <c:strCache>
                <c:ptCount val="1"/>
                <c:pt idx="0">
                  <c:v>Distribuidoras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Estatal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2014'!$F$128:$F$129</c:f>
              <c:strCache/>
            </c:strRef>
          </c:cat>
          <c:val>
            <c:numRef>
              <c:f>'Gen-Tra-Dis 2014'!$G$128:$G$129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 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EMPRESAS GENERADORAS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AÑO 2014</a:t>
            </a:r>
          </a:p>
        </c:rich>
      </c:tx>
      <c:layout>
        <c:manualLayout>
          <c:xMode val="factor"/>
          <c:yMode val="factor"/>
          <c:x val="-0.002"/>
          <c:y val="-0.01125"/>
        </c:manualLayout>
      </c:layout>
      <c:spPr>
        <a:solidFill>
          <a:srgbClr val="77933C"/>
        </a:solidFill>
        <a:ln w="3175">
          <a:noFill/>
        </a:ln>
      </c:spPr>
    </c:title>
    <c:plotArea>
      <c:layout>
        <c:manualLayout>
          <c:xMode val="edge"/>
          <c:yMode val="edge"/>
          <c:x val="0.26325"/>
          <c:y val="0.24175"/>
          <c:w val="0.471"/>
          <c:h val="0.67125"/>
        </c:manualLayout>
      </c:layout>
      <c:pieChart>
        <c:varyColors val="1"/>
        <c:ser>
          <c:idx val="0"/>
          <c:order val="0"/>
          <c:tx>
            <c:strRef>
              <c:f>'Gen-Tra-Dis 2014'!$G$13</c:f>
              <c:strCache>
                <c:ptCount val="1"/>
                <c:pt idx="0">
                  <c:v>Generadoras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Estata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62 091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Privada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1 767 170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2014'!$F$14:$F$15</c:f>
              <c:strCache/>
            </c:strRef>
          </c:cat>
          <c:val>
            <c:numRef>
              <c:f>'Gen-Tra-Dis 2014'!$G$14:$G$15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INVERSIONES EN EL SECTOR ELÉCTRICO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EMPRESAS TRANSMISORAS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AÑO 2014</a:t>
            </a:r>
          </a:p>
        </c:rich>
      </c:tx>
      <c:layout>
        <c:manualLayout>
          <c:xMode val="factor"/>
          <c:yMode val="factor"/>
          <c:x val="0.0145"/>
          <c:y val="-0.0265"/>
        </c:manualLayout>
      </c:layout>
      <c:spPr>
        <a:solidFill>
          <a:srgbClr val="77933C"/>
        </a:solidFill>
        <a:ln w="3175">
          <a:noFill/>
        </a:ln>
      </c:spPr>
    </c:title>
    <c:plotArea>
      <c:layout>
        <c:manualLayout>
          <c:xMode val="edge"/>
          <c:yMode val="edge"/>
          <c:x val="0.34675"/>
          <c:y val="0.182"/>
          <c:w val="0.352"/>
          <c:h val="0.642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'Gen-Tra-Dis 2014'!$G$100</c:f>
              <c:strCache/>
            </c:strRef>
          </c:cat>
          <c:val>
            <c:numRef>
              <c:f>'Gen-Tra-Dis 2014'!$H$100</c:f>
              <c:numCache/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34</xdr:row>
      <xdr:rowOff>161925</xdr:rowOff>
    </xdr:from>
    <xdr:to>
      <xdr:col>6</xdr:col>
      <xdr:colOff>476250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942975" y="6400800"/>
        <a:ext cx="5629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95250</xdr:colOff>
      <xdr:row>17</xdr:row>
      <xdr:rowOff>161925</xdr:rowOff>
    </xdr:from>
    <xdr:to>
      <xdr:col>6</xdr:col>
      <xdr:colOff>409575</xdr:colOff>
      <xdr:row>32</xdr:row>
      <xdr:rowOff>161925</xdr:rowOff>
    </xdr:to>
    <xdr:graphicFrame>
      <xdr:nvGraphicFramePr>
        <xdr:cNvPr id="2" name="3 Gráfico"/>
        <xdr:cNvGraphicFramePr/>
      </xdr:nvGraphicFramePr>
      <xdr:xfrm>
        <a:off x="857250" y="3562350"/>
        <a:ext cx="5648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93</xdr:row>
      <xdr:rowOff>76200</xdr:rowOff>
    </xdr:from>
    <xdr:to>
      <xdr:col>5</xdr:col>
      <xdr:colOff>285750</xdr:colOff>
      <xdr:row>112</xdr:row>
      <xdr:rowOff>85725</xdr:rowOff>
    </xdr:to>
    <xdr:graphicFrame>
      <xdr:nvGraphicFramePr>
        <xdr:cNvPr id="1" name="Chart 1"/>
        <xdr:cNvGraphicFramePr/>
      </xdr:nvGraphicFramePr>
      <xdr:xfrm>
        <a:off x="1685925" y="16592550"/>
        <a:ext cx="571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38</xdr:row>
      <xdr:rowOff>123825</xdr:rowOff>
    </xdr:from>
    <xdr:to>
      <xdr:col>4</xdr:col>
      <xdr:colOff>1047750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1457325" y="7115175"/>
        <a:ext cx="61626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952500</xdr:colOff>
      <xdr:row>56</xdr:row>
      <xdr:rowOff>19050</xdr:rowOff>
    </xdr:from>
    <xdr:to>
      <xdr:col>4</xdr:col>
      <xdr:colOff>57150</xdr:colOff>
      <xdr:row>57</xdr:row>
      <xdr:rowOff>104775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2114550" y="9925050"/>
          <a:ext cx="4514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(*) No incluye Inversión realizada por la DGER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0.19975</cdr:y>
    </cdr:from>
    <cdr:to>
      <cdr:x>0.2925</cdr:x>
      <cdr:y>0.2635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400175" y="619125"/>
          <a:ext cx="28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148</xdr:row>
      <xdr:rowOff>47625</xdr:rowOff>
    </xdr:from>
    <xdr:to>
      <xdr:col>3</xdr:col>
      <xdr:colOff>952500</xdr:colOff>
      <xdr:row>167</xdr:row>
      <xdr:rowOff>104775</xdr:rowOff>
    </xdr:to>
    <xdr:graphicFrame>
      <xdr:nvGraphicFramePr>
        <xdr:cNvPr id="1" name="Chart 1"/>
        <xdr:cNvGraphicFramePr/>
      </xdr:nvGraphicFramePr>
      <xdr:xfrm>
        <a:off x="1428750" y="24307800"/>
        <a:ext cx="49149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65</xdr:row>
      <xdr:rowOff>0</xdr:rowOff>
    </xdr:from>
    <xdr:to>
      <xdr:col>4</xdr:col>
      <xdr:colOff>95250</xdr:colOff>
      <xdr:row>86</xdr:row>
      <xdr:rowOff>66675</xdr:rowOff>
    </xdr:to>
    <xdr:graphicFrame>
      <xdr:nvGraphicFramePr>
        <xdr:cNvPr id="2" name="Chart 2"/>
        <xdr:cNvGraphicFramePr/>
      </xdr:nvGraphicFramePr>
      <xdr:xfrm>
        <a:off x="1733550" y="10648950"/>
        <a:ext cx="49053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2000250</xdr:colOff>
      <xdr:row>84</xdr:row>
      <xdr:rowOff>85725</xdr:rowOff>
    </xdr:from>
    <xdr:ext cx="1771650" cy="190500"/>
    <xdr:sp>
      <xdr:nvSpPr>
        <xdr:cNvPr id="3" name="Text Box 3"/>
        <xdr:cNvSpPr txBox="1">
          <a:spLocks noChangeArrowheads="1"/>
        </xdr:cNvSpPr>
      </xdr:nvSpPr>
      <xdr:spPr>
        <a:xfrm>
          <a:off x="3190875" y="13811250"/>
          <a:ext cx="1771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US$ 1 829 Millones </a:t>
          </a:r>
        </a:p>
      </xdr:txBody>
    </xdr:sp>
    <xdr:clientData/>
  </xdr:oneCellAnchor>
  <xdr:twoCellAnchor>
    <xdr:from>
      <xdr:col>2</xdr:col>
      <xdr:colOff>409575</xdr:colOff>
      <xdr:row>106</xdr:row>
      <xdr:rowOff>114300</xdr:rowOff>
    </xdr:from>
    <xdr:to>
      <xdr:col>3</xdr:col>
      <xdr:colOff>857250</xdr:colOff>
      <xdr:row>122</xdr:row>
      <xdr:rowOff>114300</xdr:rowOff>
    </xdr:to>
    <xdr:graphicFrame>
      <xdr:nvGraphicFramePr>
        <xdr:cNvPr id="4" name="Chart 4"/>
        <xdr:cNvGraphicFramePr/>
      </xdr:nvGraphicFramePr>
      <xdr:xfrm>
        <a:off x="1600200" y="17487900"/>
        <a:ext cx="46482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1695450</xdr:colOff>
      <xdr:row>165</xdr:row>
      <xdr:rowOff>152400</xdr:rowOff>
    </xdr:from>
    <xdr:ext cx="1952625" cy="190500"/>
    <xdr:sp>
      <xdr:nvSpPr>
        <xdr:cNvPr id="5" name="Text Box 5"/>
        <xdr:cNvSpPr txBox="1">
          <a:spLocks noChangeArrowheads="1"/>
        </xdr:cNvSpPr>
      </xdr:nvSpPr>
      <xdr:spPr>
        <a:xfrm>
          <a:off x="2886075" y="27165300"/>
          <a:ext cx="1952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401 295 miles de US$</a:t>
          </a:r>
        </a:p>
      </xdr:txBody>
    </xdr:sp>
    <xdr:clientData/>
  </xdr:oneCellAnchor>
  <xdr:oneCellAnchor>
    <xdr:from>
      <xdr:col>2</xdr:col>
      <xdr:colOff>1838325</xdr:colOff>
      <xdr:row>121</xdr:row>
      <xdr:rowOff>0</xdr:rowOff>
    </xdr:from>
    <xdr:ext cx="1971675" cy="209550"/>
    <xdr:sp>
      <xdr:nvSpPr>
        <xdr:cNvPr id="6" name="Text Box 5"/>
        <xdr:cNvSpPr txBox="1">
          <a:spLocks noChangeArrowheads="1"/>
        </xdr:cNvSpPr>
      </xdr:nvSpPr>
      <xdr:spPr>
        <a:xfrm>
          <a:off x="3028950" y="19802475"/>
          <a:ext cx="1971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244 012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US$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IVETI\STD98\ANUARI~1\LASERJC5\P_INST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RO-1"/>
      <sheetName val="RES"/>
      <sheetName val="X_DE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tabSelected="1" view="pageBreakPreview" zoomScale="115" zoomScaleNormal="75" zoomScaleSheetLayoutView="115" zoomScalePageLayoutView="0" workbookViewId="0" topLeftCell="A1">
      <selection activeCell="I14" sqref="I14"/>
    </sheetView>
  </sheetViews>
  <sheetFormatPr defaultColWidth="11.421875" defaultRowHeight="12.75"/>
  <cols>
    <col min="2" max="2" width="17.421875" style="0" bestFit="1" customWidth="1"/>
    <col min="3" max="4" width="15.7109375" style="0" customWidth="1"/>
    <col min="5" max="5" width="20.7109375" style="0" customWidth="1"/>
    <col min="6" max="6" width="10.421875" style="0" customWidth="1"/>
    <col min="7" max="7" width="12.00390625" style="0" customWidth="1"/>
    <col min="10" max="10" width="13.28125" style="0" customWidth="1"/>
    <col min="11" max="11" width="8.00390625" style="0" customWidth="1"/>
  </cols>
  <sheetData>
    <row r="1" spans="1:2" ht="18">
      <c r="A1" s="82"/>
      <c r="B1" s="19"/>
    </row>
    <row r="2" ht="18">
      <c r="B2" s="19"/>
    </row>
    <row r="3" spans="1:8" ht="16.5">
      <c r="A3" s="77"/>
      <c r="B3" s="160" t="s">
        <v>101</v>
      </c>
      <c r="C3" s="160"/>
      <c r="D3" s="160"/>
      <c r="E3" s="160"/>
      <c r="F3" s="160"/>
      <c r="G3" s="160"/>
      <c r="H3" s="160"/>
    </row>
    <row r="4" spans="1:8" ht="18">
      <c r="A4" s="77"/>
      <c r="B4" s="12"/>
      <c r="C4" s="12"/>
      <c r="D4" s="12"/>
      <c r="E4" s="12"/>
      <c r="F4" s="12"/>
      <c r="G4" s="12"/>
      <c r="H4" s="12"/>
    </row>
    <row r="5" spans="1:8" ht="18">
      <c r="A5" s="77"/>
      <c r="B5" s="78"/>
      <c r="C5" s="78"/>
      <c r="D5" s="78"/>
      <c r="E5" s="78"/>
      <c r="F5" s="78"/>
      <c r="G5" s="78"/>
      <c r="H5" s="78"/>
    </row>
    <row r="6" spans="1:8" ht="13.5" thickBot="1">
      <c r="A6" s="77"/>
      <c r="B6" s="77"/>
      <c r="C6" s="77"/>
      <c r="D6" s="77"/>
      <c r="E6" s="77"/>
      <c r="F6" s="77"/>
      <c r="G6" s="77"/>
      <c r="H6" s="77"/>
    </row>
    <row r="7" spans="2:13" ht="14.25" customHeight="1">
      <c r="B7" s="168" t="s">
        <v>8</v>
      </c>
      <c r="C7" s="165" t="s">
        <v>9</v>
      </c>
      <c r="D7" s="165" t="s">
        <v>10</v>
      </c>
      <c r="E7" s="165" t="s">
        <v>2</v>
      </c>
      <c r="F7" s="165" t="s">
        <v>11</v>
      </c>
      <c r="G7" s="166"/>
      <c r="M7" s="40"/>
    </row>
    <row r="8" spans="2:7" ht="30.75" customHeight="1" thickBot="1">
      <c r="B8" s="169"/>
      <c r="C8" s="167"/>
      <c r="D8" s="167"/>
      <c r="E8" s="167"/>
      <c r="F8" s="143" t="s">
        <v>12</v>
      </c>
      <c r="G8" s="144" t="s">
        <v>13</v>
      </c>
    </row>
    <row r="9" spans="2:9" ht="12.75">
      <c r="B9" s="155" t="s">
        <v>18</v>
      </c>
      <c r="C9" s="61">
        <f>+'Privadas 2014'!F57</f>
        <v>1767170.2798337028</v>
      </c>
      <c r="D9" s="61">
        <f>+'Estatales 2014'!F17</f>
        <v>62090.52</v>
      </c>
      <c r="E9" s="62">
        <f>C9+D9</f>
        <v>1829260.7998337029</v>
      </c>
      <c r="F9" s="63">
        <f>C9/E9</f>
        <v>0.966057043366564</v>
      </c>
      <c r="G9" s="64">
        <f>D9/E9</f>
        <v>0.03394295663343609</v>
      </c>
      <c r="I9" s="44">
        <f>+E9/$E$12</f>
        <v>0.7392241529660287</v>
      </c>
    </row>
    <row r="10" spans="2:14" ht="12.75">
      <c r="B10" s="156" t="s">
        <v>102</v>
      </c>
      <c r="C10" s="20">
        <v>244012.44188</v>
      </c>
      <c r="D10" s="20"/>
      <c r="E10" s="21">
        <f>C10+D10</f>
        <v>244012.44188</v>
      </c>
      <c r="F10" s="22">
        <f>C10/E10</f>
        <v>1</v>
      </c>
      <c r="G10" s="65">
        <f>D10/E10</f>
        <v>0</v>
      </c>
      <c r="I10" s="44">
        <f>+E10/$E$12</f>
        <v>0.09860807746949672</v>
      </c>
      <c r="N10" s="41"/>
    </row>
    <row r="11" spans="2:9" ht="12.75">
      <c r="B11" s="157" t="s">
        <v>19</v>
      </c>
      <c r="C11" s="59">
        <f>+'Privadas 2014'!F89</f>
        <v>285054.27999999997</v>
      </c>
      <c r="D11" s="59">
        <f>+'Estatales 2014'!F34</f>
        <v>116240.97350396767</v>
      </c>
      <c r="E11" s="8">
        <f>C11+D11</f>
        <v>401295.25350396766</v>
      </c>
      <c r="F11" s="60">
        <f>C11/E11</f>
        <v>0.7103355385118743</v>
      </c>
      <c r="G11" s="66">
        <f>D11/E11</f>
        <v>0.2896644614881257</v>
      </c>
      <c r="I11" s="44">
        <f>+E11/$E$12</f>
        <v>0.1621677695644745</v>
      </c>
    </row>
    <row r="12" spans="2:7" ht="13.5" thickBot="1">
      <c r="B12" s="67" t="s">
        <v>2</v>
      </c>
      <c r="C12" s="68">
        <f>SUM(C9:C11)</f>
        <v>2296237.001713703</v>
      </c>
      <c r="D12" s="68">
        <f>SUM(D9:D11)</f>
        <v>178331.49350396768</v>
      </c>
      <c r="E12" s="69">
        <f>SUM(E9:E11)</f>
        <v>2474568.4952176707</v>
      </c>
      <c r="F12" s="60">
        <f>C12/E12</f>
        <v>0.9279343069918615</v>
      </c>
      <c r="G12" s="66">
        <f>D12/E12</f>
        <v>0.0720656930081384</v>
      </c>
    </row>
    <row r="13" spans="2:14" ht="13.5" thickBot="1">
      <c r="B13" s="24"/>
      <c r="C13" s="25"/>
      <c r="D13" s="25"/>
      <c r="E13" s="25"/>
      <c r="F13" s="25"/>
      <c r="G13" s="24"/>
      <c r="N13" s="43"/>
    </row>
    <row r="14" spans="2:7" ht="15" thickBot="1">
      <c r="B14" s="161" t="s">
        <v>24</v>
      </c>
      <c r="C14" s="162"/>
      <c r="D14" s="162"/>
      <c r="E14" s="70">
        <f>+'Estatales 2014'!F65</f>
        <v>111023.9864864865</v>
      </c>
      <c r="F14" s="24"/>
      <c r="G14" s="24"/>
    </row>
    <row r="15" spans="2:14" ht="13.5" thickBot="1">
      <c r="B15" s="24"/>
      <c r="C15" s="24"/>
      <c r="D15" s="24"/>
      <c r="E15" s="24"/>
      <c r="F15" s="24"/>
      <c r="G15" s="24"/>
      <c r="N15" s="44"/>
    </row>
    <row r="16" spans="2:7" ht="13.5" thickBot="1">
      <c r="B16" s="163" t="s">
        <v>118</v>
      </c>
      <c r="C16" s="164"/>
      <c r="D16" s="164"/>
      <c r="E16" s="70">
        <f>E12+E14</f>
        <v>2585592.4817041573</v>
      </c>
      <c r="F16" s="24"/>
      <c r="G16" s="24"/>
    </row>
    <row r="17" ht="13.5">
      <c r="B17" s="71" t="s">
        <v>47</v>
      </c>
    </row>
    <row r="18" ht="12.75">
      <c r="I18" s="41"/>
    </row>
    <row r="33" ht="19.5" customHeight="1"/>
    <row r="34" ht="12.75">
      <c r="B34" s="145" t="s">
        <v>119</v>
      </c>
    </row>
    <row r="56" ht="12.75">
      <c r="B56" s="145" t="s">
        <v>119</v>
      </c>
    </row>
  </sheetData>
  <sheetProtection/>
  <mergeCells count="8">
    <mergeCell ref="B3:H3"/>
    <mergeCell ref="B14:D14"/>
    <mergeCell ref="B16:D16"/>
    <mergeCell ref="F7:G7"/>
    <mergeCell ref="E7:E8"/>
    <mergeCell ref="D7:D8"/>
    <mergeCell ref="C7:C8"/>
    <mergeCell ref="B7:B8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Normal="75" zoomScaleSheetLayoutView="100" zoomScalePageLayoutView="0" workbookViewId="0" topLeftCell="A64">
      <selection activeCell="F82" sqref="F82:F88"/>
    </sheetView>
  </sheetViews>
  <sheetFormatPr defaultColWidth="11.421875" defaultRowHeight="12.75"/>
  <cols>
    <col min="2" max="2" width="6.421875" style="0" customWidth="1"/>
    <col min="3" max="3" width="62.140625" style="0" customWidth="1"/>
    <col min="4" max="4" width="13.8515625" style="0" bestFit="1" customWidth="1"/>
    <col min="5" max="5" width="12.8515625" style="0" bestFit="1" customWidth="1"/>
    <col min="6" max="6" width="13.8515625" style="0" bestFit="1" customWidth="1"/>
  </cols>
  <sheetData>
    <row r="1" spans="2:11" ht="38.25" customHeight="1">
      <c r="B1" s="82"/>
      <c r="I1" s="26" t="str">
        <f>D8</f>
        <v>Inversiones eléctricas</v>
      </c>
      <c r="J1" s="26" t="str">
        <f>E8</f>
        <v>Inversiones no eléctricas</v>
      </c>
      <c r="K1" s="72" t="s">
        <v>2</v>
      </c>
    </row>
    <row r="2" spans="9:10" ht="12.75">
      <c r="I2" s="26"/>
      <c r="J2" s="26"/>
    </row>
    <row r="3" spans="2:11" ht="15.75">
      <c r="B3" s="13" t="s">
        <v>110</v>
      </c>
      <c r="C3" s="13"/>
      <c r="D3" s="13"/>
      <c r="E3" s="13"/>
      <c r="F3" s="96"/>
      <c r="H3" s="18" t="s">
        <v>14</v>
      </c>
      <c r="I3" s="136">
        <f>D57</f>
        <v>1717304.897592353</v>
      </c>
      <c r="J3" s="136">
        <f>E57</f>
        <v>49865.38224134981</v>
      </c>
      <c r="K3" s="149">
        <f>SUM(I3:J3)</f>
        <v>1767170.2798337028</v>
      </c>
    </row>
    <row r="4" spans="2:11" ht="15.75">
      <c r="B4" s="13"/>
      <c r="C4" s="13"/>
      <c r="D4" s="13"/>
      <c r="E4" s="13"/>
      <c r="F4" s="96"/>
      <c r="H4" s="18" t="s">
        <v>15</v>
      </c>
      <c r="I4" s="136">
        <f>D74</f>
        <v>243343.79188</v>
      </c>
      <c r="J4" s="136">
        <f>E74</f>
        <v>668.65</v>
      </c>
      <c r="K4" s="149">
        <f>SUM(I4:J4)</f>
        <v>244012.44188</v>
      </c>
    </row>
    <row r="5" spans="2:11" ht="15.75">
      <c r="B5" s="170"/>
      <c r="C5" s="170"/>
      <c r="D5" s="13"/>
      <c r="E5" s="13"/>
      <c r="F5" s="96"/>
      <c r="H5" s="18" t="s">
        <v>16</v>
      </c>
      <c r="I5" s="136">
        <f>D89</f>
        <v>258593.49</v>
      </c>
      <c r="J5" s="136">
        <f>E89</f>
        <v>26460.79</v>
      </c>
      <c r="K5" s="149">
        <f>SUM(I5:J5)</f>
        <v>285054.27999999997</v>
      </c>
    </row>
    <row r="6" spans="2:11" ht="15.75">
      <c r="B6" s="13" t="s">
        <v>86</v>
      </c>
      <c r="C6" s="13"/>
      <c r="D6" s="13"/>
      <c r="E6" s="13"/>
      <c r="F6" s="96"/>
      <c r="J6" s="72" t="s">
        <v>2</v>
      </c>
      <c r="K6" s="149">
        <f>SUM(K3:K5)</f>
        <v>2296237.001713703</v>
      </c>
    </row>
    <row r="7" spans="2:6" ht="15">
      <c r="B7" s="96"/>
      <c r="C7" s="96"/>
      <c r="D7" s="96"/>
      <c r="E7" s="96"/>
      <c r="F7" s="96"/>
    </row>
    <row r="8" spans="2:6" ht="25.5">
      <c r="B8" s="146" t="s">
        <v>0</v>
      </c>
      <c r="C8" s="146" t="s">
        <v>1</v>
      </c>
      <c r="D8" s="146" t="s">
        <v>20</v>
      </c>
      <c r="E8" s="146" t="s">
        <v>21</v>
      </c>
      <c r="F8" s="146" t="s">
        <v>2</v>
      </c>
    </row>
    <row r="9" spans="2:6" ht="12.75">
      <c r="B9" s="45">
        <v>1</v>
      </c>
      <c r="C9" s="103" t="s">
        <v>51</v>
      </c>
      <c r="D9" s="83">
        <v>0</v>
      </c>
      <c r="E9" s="84">
        <v>0</v>
      </c>
      <c r="F9" s="75">
        <f aca="true" t="shared" si="0" ref="F9:F56">SUM(D9:E9)</f>
        <v>0</v>
      </c>
    </row>
    <row r="10" spans="2:6" ht="12.75">
      <c r="B10" s="30">
        <f>B9+1</f>
        <v>2</v>
      </c>
      <c r="C10" s="104" t="s">
        <v>27</v>
      </c>
      <c r="D10" s="83">
        <v>0</v>
      </c>
      <c r="E10" s="84">
        <v>0</v>
      </c>
      <c r="F10" s="75">
        <f t="shared" si="0"/>
        <v>0</v>
      </c>
    </row>
    <row r="11" spans="2:6" ht="12.75">
      <c r="B11" s="30">
        <f aca="true" t="shared" si="1" ref="B11:B55">B10+1</f>
        <v>3</v>
      </c>
      <c r="C11" s="105" t="s">
        <v>95</v>
      </c>
      <c r="D11" s="83">
        <v>0</v>
      </c>
      <c r="E11" s="85">
        <v>0</v>
      </c>
      <c r="F11" s="75">
        <f t="shared" si="0"/>
        <v>0</v>
      </c>
    </row>
    <row r="12" spans="2:6" ht="12.75">
      <c r="B12" s="30">
        <f t="shared" si="1"/>
        <v>4</v>
      </c>
      <c r="C12" s="105" t="s">
        <v>96</v>
      </c>
      <c r="D12" s="83">
        <v>0</v>
      </c>
      <c r="E12" s="85">
        <v>0</v>
      </c>
      <c r="F12" s="75">
        <f t="shared" si="0"/>
        <v>0</v>
      </c>
    </row>
    <row r="13" spans="2:6" ht="12.75">
      <c r="B13" s="30">
        <f t="shared" si="1"/>
        <v>5</v>
      </c>
      <c r="C13" s="105" t="s">
        <v>52</v>
      </c>
      <c r="D13" s="83">
        <v>0</v>
      </c>
      <c r="E13" s="85">
        <v>0</v>
      </c>
      <c r="F13" s="75">
        <f t="shared" si="0"/>
        <v>0</v>
      </c>
    </row>
    <row r="14" spans="2:6" ht="12.75">
      <c r="B14" s="30">
        <f t="shared" si="1"/>
        <v>6</v>
      </c>
      <c r="C14" s="105" t="s">
        <v>53</v>
      </c>
      <c r="D14" s="83">
        <v>0</v>
      </c>
      <c r="E14" s="85">
        <v>0</v>
      </c>
      <c r="F14" s="75">
        <f t="shared" si="0"/>
        <v>0</v>
      </c>
    </row>
    <row r="15" spans="2:6" ht="12.75">
      <c r="B15" s="30">
        <f t="shared" si="1"/>
        <v>7</v>
      </c>
      <c r="C15" s="105" t="s">
        <v>100</v>
      </c>
      <c r="D15" s="86">
        <v>246828.65658</v>
      </c>
      <c r="E15" s="84">
        <v>0</v>
      </c>
      <c r="F15" s="75">
        <f t="shared" si="0"/>
        <v>246828.65658</v>
      </c>
    </row>
    <row r="16" spans="2:6" ht="12.75">
      <c r="B16" s="30">
        <f t="shared" si="1"/>
        <v>8</v>
      </c>
      <c r="C16" s="105" t="s">
        <v>56</v>
      </c>
      <c r="D16" s="83">
        <v>4270.248265402235</v>
      </c>
      <c r="E16" s="85">
        <v>447.2132994533445</v>
      </c>
      <c r="F16" s="75">
        <f t="shared" si="0"/>
        <v>4717.46156485558</v>
      </c>
    </row>
    <row r="17" spans="2:6" ht="12.75">
      <c r="B17" s="30">
        <f t="shared" si="1"/>
        <v>9</v>
      </c>
      <c r="C17" s="105" t="s">
        <v>54</v>
      </c>
      <c r="D17" s="83">
        <v>3130</v>
      </c>
      <c r="E17" s="85">
        <v>5100.5</v>
      </c>
      <c r="F17" s="75">
        <f t="shared" si="0"/>
        <v>8230.5</v>
      </c>
    </row>
    <row r="18" spans="2:6" ht="12.75">
      <c r="B18" s="30">
        <f t="shared" si="1"/>
        <v>10</v>
      </c>
      <c r="C18" s="105" t="s">
        <v>55</v>
      </c>
      <c r="D18" s="83">
        <v>400</v>
      </c>
      <c r="E18" s="85">
        <v>0</v>
      </c>
      <c r="F18" s="75">
        <f t="shared" si="0"/>
        <v>400</v>
      </c>
    </row>
    <row r="19" spans="2:6" ht="12.75">
      <c r="B19" s="30">
        <f t="shared" si="1"/>
        <v>11</v>
      </c>
      <c r="C19" s="105" t="s">
        <v>28</v>
      </c>
      <c r="D19" s="83">
        <v>1079.972111</v>
      </c>
      <c r="E19" s="85">
        <v>3188.677423</v>
      </c>
      <c r="F19" s="75">
        <f t="shared" si="0"/>
        <v>4268.649534</v>
      </c>
    </row>
    <row r="20" spans="2:6" ht="12.75">
      <c r="B20" s="30">
        <f t="shared" si="1"/>
        <v>12</v>
      </c>
      <c r="C20" s="105" t="s">
        <v>103</v>
      </c>
      <c r="D20" s="83">
        <v>0</v>
      </c>
      <c r="E20" s="85">
        <v>0</v>
      </c>
      <c r="F20" s="75">
        <f t="shared" si="0"/>
        <v>0</v>
      </c>
    </row>
    <row r="21" spans="2:6" ht="12.75">
      <c r="B21" s="30">
        <f t="shared" si="1"/>
        <v>13</v>
      </c>
      <c r="C21" s="105" t="s">
        <v>4</v>
      </c>
      <c r="D21" s="83">
        <v>42884.8</v>
      </c>
      <c r="E21" s="85">
        <v>3216.9</v>
      </c>
      <c r="F21" s="75">
        <f t="shared" si="0"/>
        <v>46101.700000000004</v>
      </c>
    </row>
    <row r="22" spans="2:6" ht="12.75">
      <c r="B22" s="30">
        <f t="shared" si="1"/>
        <v>14</v>
      </c>
      <c r="C22" s="105" t="s">
        <v>94</v>
      </c>
      <c r="D22" s="83">
        <v>57</v>
      </c>
      <c r="E22" s="85">
        <v>0</v>
      </c>
      <c r="F22" s="75">
        <f t="shared" si="0"/>
        <v>57</v>
      </c>
    </row>
    <row r="23" spans="2:6" ht="12.75">
      <c r="B23" s="30">
        <f t="shared" si="1"/>
        <v>15</v>
      </c>
      <c r="C23" s="105" t="s">
        <v>57</v>
      </c>
      <c r="D23" s="83">
        <v>0</v>
      </c>
      <c r="E23" s="85">
        <v>0</v>
      </c>
      <c r="F23" s="75">
        <f t="shared" si="0"/>
        <v>0</v>
      </c>
    </row>
    <row r="24" spans="2:6" ht="12.75">
      <c r="B24" s="30">
        <f t="shared" si="1"/>
        <v>16</v>
      </c>
      <c r="C24" s="105" t="s">
        <v>29</v>
      </c>
      <c r="D24" s="83">
        <v>0</v>
      </c>
      <c r="E24" s="85">
        <v>0</v>
      </c>
      <c r="F24" s="75">
        <f t="shared" si="0"/>
        <v>0</v>
      </c>
    </row>
    <row r="25" spans="2:6" ht="12.75">
      <c r="B25" s="30">
        <f t="shared" si="1"/>
        <v>17</v>
      </c>
      <c r="C25" s="105" t="s">
        <v>120</v>
      </c>
      <c r="D25" s="83">
        <v>2500</v>
      </c>
      <c r="E25" s="85">
        <v>0</v>
      </c>
      <c r="F25" s="75">
        <f t="shared" si="0"/>
        <v>2500</v>
      </c>
    </row>
    <row r="26" spans="2:6" ht="12.75">
      <c r="B26" s="30">
        <f t="shared" si="1"/>
        <v>18</v>
      </c>
      <c r="C26" s="105" t="s">
        <v>30</v>
      </c>
      <c r="D26" s="83">
        <v>52511</v>
      </c>
      <c r="E26" s="85">
        <v>0</v>
      </c>
      <c r="F26" s="75">
        <f t="shared" si="0"/>
        <v>52511</v>
      </c>
    </row>
    <row r="27" spans="2:6" ht="12.75">
      <c r="B27" s="30">
        <f t="shared" si="1"/>
        <v>19</v>
      </c>
      <c r="C27" s="105" t="s">
        <v>121</v>
      </c>
      <c r="D27" s="83">
        <v>16675</v>
      </c>
      <c r="E27" s="85">
        <v>0</v>
      </c>
      <c r="F27" s="75">
        <f t="shared" si="0"/>
        <v>16675</v>
      </c>
    </row>
    <row r="28" spans="2:6" ht="12.75">
      <c r="B28" s="30">
        <f t="shared" si="1"/>
        <v>20</v>
      </c>
      <c r="C28" s="105" t="s">
        <v>104</v>
      </c>
      <c r="D28" s="83">
        <v>317876.30182000017</v>
      </c>
      <c r="E28" s="85">
        <v>0</v>
      </c>
      <c r="F28" s="75">
        <f t="shared" si="0"/>
        <v>317876.30182000017</v>
      </c>
    </row>
    <row r="29" spans="2:6" ht="12.75">
      <c r="B29" s="30">
        <f t="shared" si="1"/>
        <v>21</v>
      </c>
      <c r="C29" s="105" t="s">
        <v>98</v>
      </c>
      <c r="D29" s="83">
        <v>0</v>
      </c>
      <c r="E29" s="85">
        <v>0</v>
      </c>
      <c r="F29" s="75">
        <f t="shared" si="0"/>
        <v>0</v>
      </c>
    </row>
    <row r="30" spans="2:6" ht="12.75">
      <c r="B30" s="30">
        <f t="shared" si="1"/>
        <v>22</v>
      </c>
      <c r="C30" s="105" t="s">
        <v>31</v>
      </c>
      <c r="D30" s="83">
        <v>0</v>
      </c>
      <c r="E30" s="85">
        <v>0</v>
      </c>
      <c r="F30" s="75">
        <f t="shared" si="0"/>
        <v>0</v>
      </c>
    </row>
    <row r="31" spans="2:6" ht="12.75">
      <c r="B31" s="30">
        <f t="shared" si="1"/>
        <v>23</v>
      </c>
      <c r="C31" s="105" t="s">
        <v>59</v>
      </c>
      <c r="D31" s="83">
        <v>3989.347587378947</v>
      </c>
      <c r="E31" s="85">
        <v>2010.6409288964508</v>
      </c>
      <c r="F31" s="75">
        <f t="shared" si="0"/>
        <v>5999.988516275398</v>
      </c>
    </row>
    <row r="32" spans="2:6" ht="12.75">
      <c r="B32" s="30">
        <f t="shared" si="1"/>
        <v>24</v>
      </c>
      <c r="C32" s="105" t="s">
        <v>32</v>
      </c>
      <c r="D32" s="83">
        <v>604.941</v>
      </c>
      <c r="E32" s="85">
        <v>0</v>
      </c>
      <c r="F32" s="75">
        <f t="shared" si="0"/>
        <v>604.941</v>
      </c>
    </row>
    <row r="33" spans="2:6" ht="12.75">
      <c r="B33" s="30">
        <f t="shared" si="1"/>
        <v>25</v>
      </c>
      <c r="C33" s="105" t="s">
        <v>105</v>
      </c>
      <c r="D33" s="83">
        <v>20.68</v>
      </c>
      <c r="E33" s="85">
        <v>217.25</v>
      </c>
      <c r="F33" s="75">
        <f t="shared" si="0"/>
        <v>237.93</v>
      </c>
    </row>
    <row r="34" spans="2:6" ht="12.75">
      <c r="B34" s="30">
        <f t="shared" si="1"/>
        <v>26</v>
      </c>
      <c r="C34" s="105" t="s">
        <v>60</v>
      </c>
      <c r="D34" s="86">
        <v>251361.75179999997</v>
      </c>
      <c r="E34" s="84">
        <v>29702.860590000015</v>
      </c>
      <c r="F34" s="75">
        <f t="shared" si="0"/>
        <v>281064.61238999997</v>
      </c>
    </row>
    <row r="35" spans="2:6" ht="12.75">
      <c r="B35" s="30">
        <f t="shared" si="1"/>
        <v>27</v>
      </c>
      <c r="C35" s="105" t="s">
        <v>122</v>
      </c>
      <c r="D35" s="83">
        <v>55000</v>
      </c>
      <c r="E35" s="85">
        <v>0</v>
      </c>
      <c r="F35" s="75">
        <f t="shared" si="0"/>
        <v>55000</v>
      </c>
    </row>
    <row r="36" spans="2:6" ht="12.75">
      <c r="B36" s="30">
        <f t="shared" si="1"/>
        <v>28</v>
      </c>
      <c r="C36" s="105" t="s">
        <v>33</v>
      </c>
      <c r="D36" s="83">
        <v>7741</v>
      </c>
      <c r="E36" s="85">
        <v>0</v>
      </c>
      <c r="F36" s="75">
        <f t="shared" si="0"/>
        <v>7741</v>
      </c>
    </row>
    <row r="37" spans="2:6" ht="12.75">
      <c r="B37" s="30">
        <f t="shared" si="1"/>
        <v>29</v>
      </c>
      <c r="C37" s="105" t="s">
        <v>61</v>
      </c>
      <c r="D37" s="83">
        <v>0</v>
      </c>
      <c r="E37" s="85">
        <v>0</v>
      </c>
      <c r="F37" s="75">
        <f t="shared" si="0"/>
        <v>0</v>
      </c>
    </row>
    <row r="38" spans="2:6" ht="12.75">
      <c r="B38" s="30">
        <f t="shared" si="1"/>
        <v>30</v>
      </c>
      <c r="C38" s="105" t="s">
        <v>92</v>
      </c>
      <c r="D38" s="83">
        <v>0</v>
      </c>
      <c r="E38" s="85">
        <v>0</v>
      </c>
      <c r="F38" s="75">
        <f t="shared" si="0"/>
        <v>0</v>
      </c>
    </row>
    <row r="39" spans="2:6" ht="12.75">
      <c r="B39" s="30">
        <f t="shared" si="1"/>
        <v>31</v>
      </c>
      <c r="C39" s="105" t="s">
        <v>106</v>
      </c>
      <c r="D39" s="83">
        <v>0</v>
      </c>
      <c r="E39" s="85">
        <v>0</v>
      </c>
      <c r="F39" s="75">
        <f t="shared" si="0"/>
        <v>0</v>
      </c>
    </row>
    <row r="40" spans="2:6" ht="12.75">
      <c r="B40" s="30">
        <f t="shared" si="1"/>
        <v>32</v>
      </c>
      <c r="C40" s="105" t="s">
        <v>107</v>
      </c>
      <c r="D40" s="83">
        <v>0</v>
      </c>
      <c r="E40" s="85">
        <v>0</v>
      </c>
      <c r="F40" s="75">
        <f t="shared" si="0"/>
        <v>0</v>
      </c>
    </row>
    <row r="41" spans="2:6" ht="12.75">
      <c r="B41" s="30">
        <f t="shared" si="1"/>
        <v>33</v>
      </c>
      <c r="C41" s="105" t="s">
        <v>93</v>
      </c>
      <c r="D41" s="83">
        <v>0</v>
      </c>
      <c r="E41" s="85">
        <v>0</v>
      </c>
      <c r="F41" s="75">
        <f t="shared" si="0"/>
        <v>0</v>
      </c>
    </row>
    <row r="42" spans="2:6" ht="12.75">
      <c r="B42" s="30">
        <f t="shared" si="1"/>
        <v>34</v>
      </c>
      <c r="C42" s="105" t="s">
        <v>62</v>
      </c>
      <c r="D42" s="83">
        <v>0</v>
      </c>
      <c r="E42" s="85">
        <v>0</v>
      </c>
      <c r="F42" s="75">
        <f t="shared" si="0"/>
        <v>0</v>
      </c>
    </row>
    <row r="43" spans="2:6" ht="12.75">
      <c r="B43" s="30">
        <f t="shared" si="1"/>
        <v>35</v>
      </c>
      <c r="C43" s="105" t="s">
        <v>34</v>
      </c>
      <c r="D43" s="83">
        <v>120827.727</v>
      </c>
      <c r="E43" s="85">
        <v>1429</v>
      </c>
      <c r="F43" s="75">
        <f t="shared" si="0"/>
        <v>122256.727</v>
      </c>
    </row>
    <row r="44" spans="2:6" ht="12.75">
      <c r="B44" s="30">
        <f t="shared" si="1"/>
        <v>36</v>
      </c>
      <c r="C44" s="105" t="s">
        <v>99</v>
      </c>
      <c r="D44" s="83">
        <v>3920</v>
      </c>
      <c r="E44" s="85">
        <v>1283</v>
      </c>
      <c r="F44" s="75">
        <f t="shared" si="0"/>
        <v>5203</v>
      </c>
    </row>
    <row r="45" spans="2:6" ht="12.75">
      <c r="B45" s="30">
        <f t="shared" si="1"/>
        <v>37</v>
      </c>
      <c r="C45" s="105" t="s">
        <v>123</v>
      </c>
      <c r="D45" s="83">
        <v>10750</v>
      </c>
      <c r="E45" s="85">
        <v>0</v>
      </c>
      <c r="F45" s="75">
        <f t="shared" si="0"/>
        <v>10750</v>
      </c>
    </row>
    <row r="46" spans="2:6" ht="12.75">
      <c r="B46" s="30">
        <f t="shared" si="1"/>
        <v>38</v>
      </c>
      <c r="C46" s="105" t="s">
        <v>124</v>
      </c>
      <c r="D46" s="83">
        <v>15596</v>
      </c>
      <c r="E46" s="85">
        <v>0</v>
      </c>
      <c r="F46" s="75">
        <f t="shared" si="0"/>
        <v>15596</v>
      </c>
    </row>
    <row r="47" spans="2:6" ht="12.75">
      <c r="B47" s="30">
        <f t="shared" si="1"/>
        <v>39</v>
      </c>
      <c r="C47" s="105" t="s">
        <v>125</v>
      </c>
      <c r="D47" s="83">
        <v>37343</v>
      </c>
      <c r="E47" s="85"/>
      <c r="F47" s="75">
        <f t="shared" si="0"/>
        <v>37343</v>
      </c>
    </row>
    <row r="48" spans="2:6" ht="12.75">
      <c r="B48" s="30">
        <f t="shared" si="1"/>
        <v>40</v>
      </c>
      <c r="C48" s="105" t="s">
        <v>63</v>
      </c>
      <c r="D48" s="83">
        <v>0</v>
      </c>
      <c r="E48" s="85">
        <v>0</v>
      </c>
      <c r="F48" s="75">
        <f t="shared" si="0"/>
        <v>0</v>
      </c>
    </row>
    <row r="49" spans="2:6" ht="12.75">
      <c r="B49" s="30">
        <f t="shared" si="1"/>
        <v>41</v>
      </c>
      <c r="C49" s="105" t="s">
        <v>108</v>
      </c>
      <c r="D49" s="83">
        <v>446428.5714285715</v>
      </c>
      <c r="E49" s="85">
        <v>0</v>
      </c>
      <c r="F49" s="75">
        <f t="shared" si="0"/>
        <v>446428.5714285715</v>
      </c>
    </row>
    <row r="50" spans="2:6" ht="12.75">
      <c r="B50" s="30">
        <f t="shared" si="1"/>
        <v>42</v>
      </c>
      <c r="C50" s="105" t="s">
        <v>64</v>
      </c>
      <c r="D50" s="83">
        <v>0</v>
      </c>
      <c r="E50" s="85">
        <v>0</v>
      </c>
      <c r="F50" s="75">
        <f t="shared" si="0"/>
        <v>0</v>
      </c>
    </row>
    <row r="51" spans="2:6" ht="12.75">
      <c r="B51" s="30">
        <f t="shared" si="1"/>
        <v>43</v>
      </c>
      <c r="C51" s="105" t="s">
        <v>65</v>
      </c>
      <c r="D51" s="83">
        <v>0</v>
      </c>
      <c r="E51" s="85">
        <v>473</v>
      </c>
      <c r="F51" s="75">
        <f t="shared" si="0"/>
        <v>473</v>
      </c>
    </row>
    <row r="52" spans="2:6" ht="12.75">
      <c r="B52" s="30">
        <f t="shared" si="1"/>
        <v>44</v>
      </c>
      <c r="C52" s="105" t="s">
        <v>66</v>
      </c>
      <c r="D52" s="83">
        <v>20152.800000000003</v>
      </c>
      <c r="E52" s="85">
        <v>0</v>
      </c>
      <c r="F52" s="75">
        <f t="shared" si="0"/>
        <v>20152.800000000003</v>
      </c>
    </row>
    <row r="53" spans="2:6" ht="12.75">
      <c r="B53" s="30">
        <f t="shared" si="1"/>
        <v>45</v>
      </c>
      <c r="C53" s="105" t="s">
        <v>58</v>
      </c>
      <c r="D53" s="83">
        <v>52511</v>
      </c>
      <c r="E53" s="85">
        <v>0</v>
      </c>
      <c r="F53" s="75">
        <f t="shared" si="0"/>
        <v>52511</v>
      </c>
    </row>
    <row r="54" spans="2:6" ht="12.75">
      <c r="B54" s="30">
        <f t="shared" si="1"/>
        <v>46</v>
      </c>
      <c r="C54" s="105" t="s">
        <v>67</v>
      </c>
      <c r="D54" s="83">
        <v>0</v>
      </c>
      <c r="E54" s="85">
        <v>0</v>
      </c>
      <c r="F54" s="75">
        <f t="shared" si="0"/>
        <v>0</v>
      </c>
    </row>
    <row r="55" spans="2:6" ht="12.75">
      <c r="B55" s="30">
        <f t="shared" si="1"/>
        <v>47</v>
      </c>
      <c r="C55" s="105" t="s">
        <v>91</v>
      </c>
      <c r="D55" s="83">
        <v>2845.1</v>
      </c>
      <c r="E55" s="85">
        <v>0</v>
      </c>
      <c r="F55" s="75">
        <f t="shared" si="0"/>
        <v>2845.1</v>
      </c>
    </row>
    <row r="56" spans="2:6" ht="13.5" thickBot="1">
      <c r="B56" s="30">
        <v>48</v>
      </c>
      <c r="C56" s="122" t="s">
        <v>35</v>
      </c>
      <c r="D56" s="87">
        <v>0</v>
      </c>
      <c r="E56" s="88">
        <v>2796.34</v>
      </c>
      <c r="F56" s="76">
        <f t="shared" si="0"/>
        <v>2796.34</v>
      </c>
    </row>
    <row r="57" spans="2:6" ht="13.5" thickTop="1">
      <c r="B57" s="173" t="s">
        <v>2</v>
      </c>
      <c r="C57" s="171"/>
      <c r="D57" s="7">
        <f>SUM(D9:D56)</f>
        <v>1717304.897592353</v>
      </c>
      <c r="E57" s="7">
        <f>SUM(E9:E56)</f>
        <v>49865.38224134981</v>
      </c>
      <c r="F57" s="137">
        <f>SUM(F9:F56)</f>
        <v>1767170.2798337028</v>
      </c>
    </row>
    <row r="58" spans="2:6" ht="15.75">
      <c r="B58" s="97"/>
      <c r="C58" s="97"/>
      <c r="D58" s="98"/>
      <c r="E58" s="98"/>
      <c r="F58" s="98"/>
    </row>
    <row r="59" spans="2:6" ht="15.75">
      <c r="B59" s="29" t="s">
        <v>87</v>
      </c>
      <c r="C59" s="97"/>
      <c r="D59" s="98"/>
      <c r="E59" s="98"/>
      <c r="F59" s="98"/>
    </row>
    <row r="60" spans="2:7" ht="15">
      <c r="B60" s="97"/>
      <c r="C60" s="99"/>
      <c r="D60" s="100"/>
      <c r="E60" s="100"/>
      <c r="F60" s="100"/>
      <c r="G60" s="3"/>
    </row>
    <row r="61" spans="2:7" ht="25.5">
      <c r="B61" s="146" t="s">
        <v>0</v>
      </c>
      <c r="C61" s="146" t="s">
        <v>1</v>
      </c>
      <c r="D61" s="146" t="s">
        <v>20</v>
      </c>
      <c r="E61" s="146" t="s">
        <v>21</v>
      </c>
      <c r="F61" s="146" t="s">
        <v>2</v>
      </c>
      <c r="G61" s="3"/>
    </row>
    <row r="62" spans="2:7" ht="12.75">
      <c r="B62" s="39">
        <v>1</v>
      </c>
      <c r="C62" s="108" t="s">
        <v>97</v>
      </c>
      <c r="D62" s="89">
        <v>0</v>
      </c>
      <c r="E62" s="90">
        <v>0</v>
      </c>
      <c r="F62" s="74">
        <f aca="true" t="shared" si="2" ref="F62:F73">SUM(D62:E62)</f>
        <v>0</v>
      </c>
      <c r="G62" s="3"/>
    </row>
    <row r="63" spans="2:7" ht="12.75">
      <c r="B63" s="42">
        <f aca="true" t="shared" si="3" ref="B63:B73">B62+1</f>
        <v>2</v>
      </c>
      <c r="C63" s="109" t="s">
        <v>79</v>
      </c>
      <c r="D63" s="83">
        <v>0</v>
      </c>
      <c r="E63" s="85">
        <v>0</v>
      </c>
      <c r="F63" s="75">
        <f t="shared" si="2"/>
        <v>0</v>
      </c>
      <c r="G63" s="3"/>
    </row>
    <row r="64" spans="2:6" ht="12.75">
      <c r="B64" s="42">
        <f t="shared" si="3"/>
        <v>3</v>
      </c>
      <c r="C64" s="109" t="s">
        <v>36</v>
      </c>
      <c r="D64" s="83">
        <v>0</v>
      </c>
      <c r="E64" s="85">
        <v>0</v>
      </c>
      <c r="F64" s="75">
        <f t="shared" si="2"/>
        <v>0</v>
      </c>
    </row>
    <row r="65" spans="2:6" ht="12.75">
      <c r="B65" s="42">
        <f t="shared" si="3"/>
        <v>4</v>
      </c>
      <c r="C65" s="109" t="s">
        <v>80</v>
      </c>
      <c r="D65" s="83">
        <v>194709.96</v>
      </c>
      <c r="E65" s="85">
        <v>0</v>
      </c>
      <c r="F65" s="75">
        <f t="shared" si="2"/>
        <v>194709.96</v>
      </c>
    </row>
    <row r="66" spans="2:6" ht="12.75">
      <c r="B66" s="42">
        <f t="shared" si="3"/>
        <v>5</v>
      </c>
      <c r="C66" s="109" t="s">
        <v>81</v>
      </c>
      <c r="D66" s="83">
        <v>0</v>
      </c>
      <c r="E66" s="85">
        <v>0</v>
      </c>
      <c r="F66" s="75">
        <f t="shared" si="2"/>
        <v>0</v>
      </c>
    </row>
    <row r="67" spans="2:6" ht="12.75">
      <c r="B67" s="42">
        <f t="shared" si="3"/>
        <v>6</v>
      </c>
      <c r="C67" s="109" t="s">
        <v>82</v>
      </c>
      <c r="D67" s="83">
        <v>0</v>
      </c>
      <c r="E67" s="85">
        <v>281.5</v>
      </c>
      <c r="F67" s="75">
        <f t="shared" si="2"/>
        <v>281.5</v>
      </c>
    </row>
    <row r="68" spans="2:6" ht="12.75">
      <c r="B68" s="42">
        <f t="shared" si="3"/>
        <v>7</v>
      </c>
      <c r="C68" s="109" t="s">
        <v>37</v>
      </c>
      <c r="D68" s="83">
        <v>1580.57</v>
      </c>
      <c r="E68" s="85">
        <v>0</v>
      </c>
      <c r="F68" s="75">
        <f t="shared" si="2"/>
        <v>1580.57</v>
      </c>
    </row>
    <row r="69" spans="2:6" ht="12.75">
      <c r="B69" s="42">
        <f t="shared" si="3"/>
        <v>8</v>
      </c>
      <c r="C69" s="109" t="s">
        <v>83</v>
      </c>
      <c r="D69" s="83">
        <v>0</v>
      </c>
      <c r="E69" s="85">
        <v>0</v>
      </c>
      <c r="F69" s="75">
        <f t="shared" si="2"/>
        <v>0</v>
      </c>
    </row>
    <row r="70" spans="2:6" ht="12.75">
      <c r="B70" s="42">
        <f t="shared" si="3"/>
        <v>9</v>
      </c>
      <c r="C70" s="109" t="s">
        <v>38</v>
      </c>
      <c r="D70" s="83">
        <v>0</v>
      </c>
      <c r="E70" s="85">
        <v>0</v>
      </c>
      <c r="F70" s="75">
        <f t="shared" si="2"/>
        <v>0</v>
      </c>
    </row>
    <row r="71" spans="2:6" ht="12.75">
      <c r="B71" s="42">
        <f t="shared" si="3"/>
        <v>10</v>
      </c>
      <c r="C71" s="109" t="s">
        <v>84</v>
      </c>
      <c r="D71" s="83">
        <v>46782.05</v>
      </c>
      <c r="E71" s="85">
        <v>387.15</v>
      </c>
      <c r="F71" s="75">
        <f t="shared" si="2"/>
        <v>47169.200000000004</v>
      </c>
    </row>
    <row r="72" spans="2:6" ht="12.75">
      <c r="B72" s="42">
        <f t="shared" si="3"/>
        <v>11</v>
      </c>
      <c r="C72" s="109" t="s">
        <v>85</v>
      </c>
      <c r="D72" s="83">
        <v>271.21187999999995</v>
      </c>
      <c r="E72" s="85">
        <v>0</v>
      </c>
      <c r="F72" s="75">
        <f t="shared" si="2"/>
        <v>271.21187999999995</v>
      </c>
    </row>
    <row r="73" spans="2:6" ht="13.5" thickBot="1">
      <c r="B73" s="91">
        <f t="shared" si="3"/>
        <v>12</v>
      </c>
      <c r="C73" s="110" t="s">
        <v>109</v>
      </c>
      <c r="D73" s="87">
        <v>0</v>
      </c>
      <c r="E73" s="88">
        <v>0</v>
      </c>
      <c r="F73" s="76">
        <f t="shared" si="2"/>
        <v>0</v>
      </c>
    </row>
    <row r="74" spans="2:6" ht="13.5" thickTop="1">
      <c r="B74" s="171" t="s">
        <v>2</v>
      </c>
      <c r="C74" s="171"/>
      <c r="D74" s="7">
        <f>SUM(D62:D73)</f>
        <v>243343.79188</v>
      </c>
      <c r="E74" s="7">
        <f>SUM(E62:E73)</f>
        <v>668.65</v>
      </c>
      <c r="F74" s="138">
        <f>SUM(F62:F73)</f>
        <v>244012.44188</v>
      </c>
    </row>
    <row r="75" spans="2:6" ht="15.75">
      <c r="B75" s="97"/>
      <c r="C75" s="97"/>
      <c r="D75" s="98"/>
      <c r="E75" s="98"/>
      <c r="F75" s="98"/>
    </row>
    <row r="76" spans="2:6" ht="15.75">
      <c r="B76" s="97"/>
      <c r="C76" s="97"/>
      <c r="D76" s="98"/>
      <c r="E76" s="98"/>
      <c r="F76" s="98"/>
    </row>
    <row r="77" spans="2:6" ht="15.75">
      <c r="B77" s="97"/>
      <c r="C77" s="97"/>
      <c r="D77" s="98"/>
      <c r="E77" s="98"/>
      <c r="F77" s="98"/>
    </row>
    <row r="78" spans="2:6" ht="15.75">
      <c r="B78" s="97"/>
      <c r="C78" s="97"/>
      <c r="D78" s="98"/>
      <c r="E78" s="98"/>
      <c r="F78" s="98"/>
    </row>
    <row r="79" spans="2:6" ht="15.75">
      <c r="B79" s="29" t="s">
        <v>88</v>
      </c>
      <c r="C79" s="97"/>
      <c r="D79" s="98"/>
      <c r="E79" s="98"/>
      <c r="F79" s="98"/>
    </row>
    <row r="80" spans="2:6" ht="15">
      <c r="B80" s="101"/>
      <c r="C80" s="99"/>
      <c r="D80" s="100"/>
      <c r="E80" s="100"/>
      <c r="F80" s="100"/>
    </row>
    <row r="81" spans="2:6" ht="25.5">
      <c r="B81" s="146" t="s">
        <v>0</v>
      </c>
      <c r="C81" s="146" t="s">
        <v>1</v>
      </c>
      <c r="D81" s="146" t="s">
        <v>20</v>
      </c>
      <c r="E81" s="146" t="s">
        <v>21</v>
      </c>
      <c r="F81" s="146" t="s">
        <v>2</v>
      </c>
    </row>
    <row r="82" spans="2:6" ht="12.75">
      <c r="B82" s="39">
        <v>1</v>
      </c>
      <c r="C82" s="108" t="s">
        <v>74</v>
      </c>
      <c r="D82" s="128">
        <v>1893.89</v>
      </c>
      <c r="E82" s="129">
        <v>1646.69</v>
      </c>
      <c r="F82" s="74">
        <f aca="true" t="shared" si="4" ref="F82:F88">SUM(D82:E82)</f>
        <v>3540.58</v>
      </c>
    </row>
    <row r="83" spans="2:6" ht="12.75">
      <c r="B83" s="42">
        <f aca="true" t="shared" si="5" ref="B83:B88">B82+1</f>
        <v>2</v>
      </c>
      <c r="C83" s="109" t="s">
        <v>39</v>
      </c>
      <c r="D83" s="130">
        <v>139488.8</v>
      </c>
      <c r="E83" s="131">
        <v>9373.5</v>
      </c>
      <c r="F83" s="75">
        <f t="shared" si="4"/>
        <v>148862.3</v>
      </c>
    </row>
    <row r="84" spans="2:6" ht="12.75">
      <c r="B84" s="42">
        <f t="shared" si="5"/>
        <v>3</v>
      </c>
      <c r="C84" s="109" t="s">
        <v>75</v>
      </c>
      <c r="D84" s="85">
        <v>0</v>
      </c>
      <c r="E84" s="85">
        <v>0</v>
      </c>
      <c r="F84" s="75">
        <f t="shared" si="4"/>
        <v>0</v>
      </c>
    </row>
    <row r="85" spans="2:6" ht="12.75">
      <c r="B85" s="42">
        <f t="shared" si="5"/>
        <v>4</v>
      </c>
      <c r="C85" s="109" t="s">
        <v>76</v>
      </c>
      <c r="D85" s="130">
        <v>6619.1</v>
      </c>
      <c r="E85" s="131">
        <v>416.2</v>
      </c>
      <c r="F85" s="75">
        <f t="shared" si="4"/>
        <v>7035.3</v>
      </c>
    </row>
    <row r="86" spans="2:6" ht="12.75">
      <c r="B86" s="42">
        <f t="shared" si="5"/>
        <v>5</v>
      </c>
      <c r="C86" s="117" t="s">
        <v>77</v>
      </c>
      <c r="D86" s="130">
        <v>3291.3</v>
      </c>
      <c r="E86" s="131">
        <v>31</v>
      </c>
      <c r="F86" s="75">
        <f t="shared" si="4"/>
        <v>3322.3</v>
      </c>
    </row>
    <row r="87" spans="2:6" ht="12.75">
      <c r="B87" s="42">
        <f t="shared" si="5"/>
        <v>6</v>
      </c>
      <c r="C87" s="109" t="s">
        <v>40</v>
      </c>
      <c r="D87" s="130">
        <v>107251.29999999999</v>
      </c>
      <c r="E87" s="131">
        <v>14984.1</v>
      </c>
      <c r="F87" s="75">
        <f t="shared" si="4"/>
        <v>122235.4</v>
      </c>
    </row>
    <row r="88" spans="2:6" ht="13.5" thickBot="1">
      <c r="B88" s="91">
        <f t="shared" si="5"/>
        <v>7</v>
      </c>
      <c r="C88" s="110" t="s">
        <v>78</v>
      </c>
      <c r="D88" s="132">
        <v>49.1</v>
      </c>
      <c r="E88" s="133">
        <v>9.3</v>
      </c>
      <c r="F88" s="76">
        <f t="shared" si="4"/>
        <v>58.400000000000006</v>
      </c>
    </row>
    <row r="89" spans="2:6" ht="13.5" thickTop="1">
      <c r="B89" s="171" t="s">
        <v>2</v>
      </c>
      <c r="C89" s="171"/>
      <c r="D89" s="134">
        <f>SUM(D82:D88)</f>
        <v>258593.49</v>
      </c>
      <c r="E89" s="134">
        <f>SUM(E82:E88)</f>
        <v>26460.79</v>
      </c>
      <c r="F89" s="139">
        <f>SUM(F82:F88)</f>
        <v>285054.27999999997</v>
      </c>
    </row>
    <row r="90" spans="2:6" ht="12.75">
      <c r="B90" s="95"/>
      <c r="C90" s="95"/>
      <c r="D90" s="135"/>
      <c r="E90" s="135"/>
      <c r="F90" s="135"/>
    </row>
    <row r="91" spans="2:6" ht="15">
      <c r="B91" s="172" t="s">
        <v>116</v>
      </c>
      <c r="C91" s="172"/>
      <c r="D91" s="151">
        <f>D57+D74+D89</f>
        <v>2219242.179472353</v>
      </c>
      <c r="E91" s="151">
        <f>E57+E74+E89</f>
        <v>76994.82224134982</v>
      </c>
      <c r="F91" s="152">
        <f>F57+F74+F89</f>
        <v>2296237.001713703</v>
      </c>
    </row>
    <row r="92" spans="2:6" ht="15">
      <c r="B92" s="96"/>
      <c r="C92" s="96"/>
      <c r="D92" s="96"/>
      <c r="E92" s="96"/>
      <c r="F92" s="96"/>
    </row>
    <row r="93" spans="2:6" ht="15">
      <c r="B93" s="96"/>
      <c r="C93" s="96"/>
      <c r="D93" s="96"/>
      <c r="E93" s="96"/>
      <c r="F93" s="96"/>
    </row>
    <row r="94" spans="2:6" ht="15">
      <c r="B94" s="96"/>
      <c r="C94" s="96" t="s">
        <v>17</v>
      </c>
      <c r="D94" s="96"/>
      <c r="E94" s="96"/>
      <c r="F94" s="96"/>
    </row>
    <row r="95" spans="2:6" ht="15">
      <c r="B95" s="96"/>
      <c r="C95" s="96"/>
      <c r="D95" s="96"/>
      <c r="E95" s="96"/>
      <c r="F95" s="96"/>
    </row>
    <row r="96" spans="2:6" ht="15">
      <c r="B96" s="96"/>
      <c r="C96" s="96"/>
      <c r="D96" s="96"/>
      <c r="E96" s="96"/>
      <c r="F96" s="96"/>
    </row>
    <row r="97" spans="2:6" ht="15">
      <c r="B97" s="96"/>
      <c r="C97" s="96"/>
      <c r="D97" s="96"/>
      <c r="E97" s="96"/>
      <c r="F97" s="96"/>
    </row>
    <row r="98" spans="2:6" ht="15">
      <c r="B98" s="96"/>
      <c r="C98" s="96"/>
      <c r="D98" s="96"/>
      <c r="E98" s="96"/>
      <c r="F98" s="96"/>
    </row>
    <row r="99" spans="2:6" ht="15">
      <c r="B99" s="96"/>
      <c r="C99" s="96"/>
      <c r="D99" s="96"/>
      <c r="E99" s="96"/>
      <c r="F99" s="96"/>
    </row>
    <row r="100" spans="2:6" ht="15">
      <c r="B100" s="96"/>
      <c r="C100" s="96"/>
      <c r="D100" s="96"/>
      <c r="E100" s="96"/>
      <c r="F100" s="96"/>
    </row>
    <row r="101" spans="2:6" ht="15">
      <c r="B101" s="96"/>
      <c r="C101" s="96"/>
      <c r="D101" s="96"/>
      <c r="E101" s="96"/>
      <c r="F101" s="96"/>
    </row>
    <row r="102" spans="2:6" ht="15">
      <c r="B102" s="96"/>
      <c r="C102" s="96"/>
      <c r="D102" s="96"/>
      <c r="E102" s="96"/>
      <c r="F102" s="96"/>
    </row>
    <row r="103" spans="2:6" ht="15">
      <c r="B103" s="96"/>
      <c r="C103" s="96"/>
      <c r="D103" s="96"/>
      <c r="E103" s="96"/>
      <c r="F103" s="96"/>
    </row>
    <row r="104" spans="2:6" ht="15">
      <c r="B104" s="96"/>
      <c r="C104" s="96"/>
      <c r="D104" s="96"/>
      <c r="E104" s="96"/>
      <c r="F104" s="96"/>
    </row>
    <row r="105" spans="2:6" ht="15">
      <c r="B105" s="96"/>
      <c r="C105" s="96"/>
      <c r="D105" s="96"/>
      <c r="E105" s="96"/>
      <c r="F105" s="96"/>
    </row>
    <row r="106" spans="2:6" ht="15">
      <c r="B106" s="96"/>
      <c r="C106" s="96"/>
      <c r="D106" s="96"/>
      <c r="E106" s="96"/>
      <c r="F106" s="96"/>
    </row>
    <row r="107" spans="2:6" ht="15">
      <c r="B107" s="96"/>
      <c r="C107" s="96"/>
      <c r="D107" s="96"/>
      <c r="E107" s="96"/>
      <c r="F107" s="96"/>
    </row>
    <row r="108" spans="2:6" ht="15">
      <c r="B108" s="96"/>
      <c r="C108" s="96"/>
      <c r="D108" s="96"/>
      <c r="E108" s="96"/>
      <c r="F108" s="96"/>
    </row>
    <row r="109" spans="2:6" ht="15">
      <c r="B109" s="96"/>
      <c r="C109" s="96"/>
      <c r="D109" s="96"/>
      <c r="E109" s="96"/>
      <c r="F109" s="96"/>
    </row>
    <row r="110" spans="2:6" ht="15">
      <c r="B110" s="96"/>
      <c r="C110" s="96"/>
      <c r="D110" s="96"/>
      <c r="E110" s="96"/>
      <c r="F110" s="96"/>
    </row>
    <row r="111" spans="2:6" ht="15">
      <c r="B111" s="96"/>
      <c r="C111" s="96"/>
      <c r="D111" s="96"/>
      <c r="E111" s="96"/>
      <c r="F111" s="96"/>
    </row>
    <row r="112" spans="2:6" ht="15">
      <c r="B112" s="96"/>
      <c r="C112" s="96"/>
      <c r="D112" s="96"/>
      <c r="E112" s="96"/>
      <c r="F112" s="96"/>
    </row>
    <row r="113" spans="2:6" ht="15">
      <c r="B113" s="96"/>
      <c r="C113" s="96"/>
      <c r="D113" s="96"/>
      <c r="E113" s="96"/>
      <c r="F113" s="96"/>
    </row>
  </sheetData>
  <sheetProtection/>
  <mergeCells count="5">
    <mergeCell ref="B5:C5"/>
    <mergeCell ref="B89:C89"/>
    <mergeCell ref="B91:C91"/>
    <mergeCell ref="B57:C57"/>
    <mergeCell ref="B74:C74"/>
  </mergeCells>
  <printOptions/>
  <pageMargins left="0.7874015748031497" right="0.5905511811023623" top="0.7874015748031497" bottom="0.5905511811023623" header="0" footer="0"/>
  <pageSetup fitToHeight="2" horizontalDpi="600" verticalDpi="600" orientation="portrait" paperSize="9" scale="75" r:id="rId2"/>
  <rowBreaks count="1" manualBreakCount="1">
    <brk id="76" min="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70"/>
  <sheetViews>
    <sheetView showGridLines="0" view="pageBreakPreview" zoomScaleNormal="74" zoomScaleSheetLayoutView="100" zoomScalePageLayoutView="0" workbookViewId="0" topLeftCell="A10">
      <selection activeCell="F23" sqref="F23:F33"/>
    </sheetView>
  </sheetViews>
  <sheetFormatPr defaultColWidth="11.421875" defaultRowHeight="12.75"/>
  <cols>
    <col min="2" max="2" width="6.00390625" style="0" customWidth="1"/>
    <col min="3" max="3" width="66.8515625" style="0" customWidth="1"/>
    <col min="4" max="4" width="14.28125" style="0" customWidth="1"/>
    <col min="5" max="5" width="17.140625" style="0" customWidth="1"/>
    <col min="6" max="6" width="17.00390625" style="0" customWidth="1"/>
    <col min="9" max="9" width="25.28125" style="0" bestFit="1" customWidth="1"/>
    <col min="10" max="10" width="28.57421875" style="0" bestFit="1" customWidth="1"/>
    <col min="11" max="11" width="12.7109375" style="0" bestFit="1" customWidth="1"/>
  </cols>
  <sheetData>
    <row r="5" spans="9:13" ht="17.25" customHeight="1">
      <c r="I5" s="26" t="str">
        <f>D11</f>
        <v>Inversiones eléctricas</v>
      </c>
      <c r="J5" s="26" t="str">
        <f>E11</f>
        <v>Inversiones no eléctricas</v>
      </c>
      <c r="M5" s="26" t="s">
        <v>2</v>
      </c>
    </row>
    <row r="6" spans="2:13" ht="15.75">
      <c r="B6" s="13" t="s">
        <v>111</v>
      </c>
      <c r="C6" s="27"/>
      <c r="D6" s="27"/>
      <c r="E6" s="27"/>
      <c r="H6" s="18" t="s">
        <v>14</v>
      </c>
      <c r="I6" s="16">
        <f>D17</f>
        <v>36032.719999999994</v>
      </c>
      <c r="J6" s="16">
        <f>E17</f>
        <v>26057.800000000003</v>
      </c>
      <c r="L6" s="18" t="s">
        <v>14</v>
      </c>
      <c r="M6" s="16">
        <f>SUM(I6:J6)</f>
        <v>62090.52</v>
      </c>
    </row>
    <row r="7" spans="2:13" ht="15.75">
      <c r="B7" s="13"/>
      <c r="C7" s="13"/>
      <c r="D7" s="27"/>
      <c r="E7" s="27"/>
      <c r="H7" s="18" t="s">
        <v>16</v>
      </c>
      <c r="I7" s="16">
        <f>D34</f>
        <v>109706.06541279524</v>
      </c>
      <c r="J7" s="16">
        <f>E34</f>
        <v>6534.908091172434</v>
      </c>
      <c r="L7" s="18" t="s">
        <v>16</v>
      </c>
      <c r="M7" s="16">
        <f>SUM(I7:J7)</f>
        <v>116240.97350396767</v>
      </c>
    </row>
    <row r="8" spans="2:13" ht="12.75">
      <c r="B8" s="27"/>
      <c r="C8" s="27"/>
      <c r="D8" s="27"/>
      <c r="E8" s="27"/>
      <c r="H8" s="18"/>
      <c r="I8" s="16"/>
      <c r="J8" s="16"/>
      <c r="L8" s="31" t="s">
        <v>23</v>
      </c>
      <c r="M8" s="16">
        <f>F65</f>
        <v>111023.9864864865</v>
      </c>
    </row>
    <row r="9" spans="2:13" ht="12.75">
      <c r="B9" s="27" t="s">
        <v>89</v>
      </c>
      <c r="C9" s="27"/>
      <c r="D9" s="27"/>
      <c r="E9" s="27"/>
      <c r="L9" s="31"/>
      <c r="M9" s="16"/>
    </row>
    <row r="11" spans="2:10" ht="25.5">
      <c r="B11" s="146" t="s">
        <v>0</v>
      </c>
      <c r="C11" s="146" t="s">
        <v>1</v>
      </c>
      <c r="D11" s="146" t="s">
        <v>20</v>
      </c>
      <c r="E11" s="146" t="s">
        <v>21</v>
      </c>
      <c r="F11" s="146" t="s">
        <v>2</v>
      </c>
      <c r="I11" s="150" t="s">
        <v>2</v>
      </c>
      <c r="J11" s="4">
        <f>SUM(I6:J7)</f>
        <v>178331.49350396768</v>
      </c>
    </row>
    <row r="12" spans="2:6" ht="12.75">
      <c r="B12" s="39">
        <v>1</v>
      </c>
      <c r="C12" s="119" t="s">
        <v>41</v>
      </c>
      <c r="D12" s="92">
        <v>6956</v>
      </c>
      <c r="E12" s="120">
        <v>24897</v>
      </c>
      <c r="F12" s="50">
        <f>SUM(D12:E12)</f>
        <v>31853</v>
      </c>
    </row>
    <row r="13" spans="2:6" ht="12.75">
      <c r="B13" s="42">
        <f>B12+1</f>
        <v>2</v>
      </c>
      <c r="C13" s="105" t="s">
        <v>48</v>
      </c>
      <c r="D13" s="93">
        <v>143.62</v>
      </c>
      <c r="E13" s="121">
        <v>0</v>
      </c>
      <c r="F13" s="21">
        <f>SUM(D13:E13)</f>
        <v>143.62</v>
      </c>
    </row>
    <row r="14" spans="2:6" ht="12.75">
      <c r="B14" s="42">
        <f>B13+1</f>
        <v>3</v>
      </c>
      <c r="C14" s="105" t="s">
        <v>49</v>
      </c>
      <c r="D14" s="93">
        <v>24965.8</v>
      </c>
      <c r="E14" s="121">
        <v>130.4</v>
      </c>
      <c r="F14" s="21">
        <f>SUM(D14:E14)</f>
        <v>25096.2</v>
      </c>
    </row>
    <row r="15" spans="2:6" ht="12.75">
      <c r="B15" s="42">
        <f>B14+1</f>
        <v>4</v>
      </c>
      <c r="C15" s="105" t="s">
        <v>50</v>
      </c>
      <c r="D15" s="93">
        <v>3806.1</v>
      </c>
      <c r="E15" s="121">
        <v>1030.4</v>
      </c>
      <c r="F15" s="21">
        <f>SUM(D15:E15)</f>
        <v>4836.5</v>
      </c>
    </row>
    <row r="16" spans="2:6" ht="13.5" thickBot="1">
      <c r="B16" s="91">
        <f>B15+1</f>
        <v>5</v>
      </c>
      <c r="C16" s="122" t="s">
        <v>115</v>
      </c>
      <c r="D16" s="94">
        <v>161.2</v>
      </c>
      <c r="E16" s="123">
        <v>0</v>
      </c>
      <c r="F16" s="23">
        <f>SUM(D16:E16)</f>
        <v>161.2</v>
      </c>
    </row>
    <row r="17" spans="2:8" ht="13.5" thickTop="1">
      <c r="B17" s="171" t="s">
        <v>2</v>
      </c>
      <c r="C17" s="171"/>
      <c r="D17" s="7">
        <f>SUM(D12:D16)</f>
        <v>36032.719999999994</v>
      </c>
      <c r="E17" s="10">
        <f>SUM(E12:E16)</f>
        <v>26057.800000000003</v>
      </c>
      <c r="F17" s="8">
        <f>SUM(F12:F16)</f>
        <v>62090.52</v>
      </c>
      <c r="H17">
        <f>+F17/1000</f>
        <v>62.09052</v>
      </c>
    </row>
    <row r="18" spans="2:7" ht="12.75">
      <c r="B18" s="32"/>
      <c r="C18" s="32"/>
      <c r="D18" s="33"/>
      <c r="E18" s="33"/>
      <c r="F18" s="33"/>
      <c r="G18" s="24"/>
    </row>
    <row r="19" spans="2:6" ht="12.75">
      <c r="B19" s="9"/>
      <c r="C19" s="9"/>
      <c r="D19" s="2"/>
      <c r="E19" s="2"/>
      <c r="F19" s="2"/>
    </row>
    <row r="20" spans="2:6" ht="12.75">
      <c r="B20" s="34" t="s">
        <v>90</v>
      </c>
      <c r="C20" s="9"/>
      <c r="D20" s="2"/>
      <c r="E20" s="2"/>
      <c r="F20" s="2"/>
    </row>
    <row r="21" spans="2:6" ht="12.75">
      <c r="B21" s="9"/>
      <c r="C21" s="9"/>
      <c r="D21" s="2"/>
      <c r="E21" s="2"/>
      <c r="F21" s="2"/>
    </row>
    <row r="22" spans="2:6" ht="30">
      <c r="B22" s="147" t="s">
        <v>0</v>
      </c>
      <c r="C22" s="147" t="s">
        <v>1</v>
      </c>
      <c r="D22" s="147" t="s">
        <v>20</v>
      </c>
      <c r="E22" s="147" t="s">
        <v>21</v>
      </c>
      <c r="F22" s="147" t="s">
        <v>2</v>
      </c>
    </row>
    <row r="23" spans="2:6" ht="14.25">
      <c r="B23" s="106">
        <v>1</v>
      </c>
      <c r="C23" s="102" t="s">
        <v>42</v>
      </c>
      <c r="D23" s="124"/>
      <c r="E23" s="125"/>
      <c r="F23" s="111">
        <f>SUM(D23:E23)</f>
        <v>0</v>
      </c>
    </row>
    <row r="24" spans="2:6" ht="14.25">
      <c r="B24" s="106">
        <f aca="true" t="shared" si="0" ref="B24:B33">B23+1</f>
        <v>2</v>
      </c>
      <c r="C24" s="102" t="s">
        <v>43</v>
      </c>
      <c r="D24" s="112"/>
      <c r="E24" s="113"/>
      <c r="F24" s="112">
        <f>SUM(D24:E24)</f>
        <v>0</v>
      </c>
    </row>
    <row r="25" spans="2:6" ht="14.25">
      <c r="B25" s="106">
        <f t="shared" si="0"/>
        <v>3</v>
      </c>
      <c r="C25" s="102" t="s">
        <v>44</v>
      </c>
      <c r="D25" s="112">
        <v>28860.2</v>
      </c>
      <c r="E25" s="113">
        <v>1732.5</v>
      </c>
      <c r="F25" s="112">
        <f>SUM(D25:E25)</f>
        <v>30592.7</v>
      </c>
    </row>
    <row r="26" spans="2:6" ht="14.25">
      <c r="B26" s="106">
        <f t="shared" si="0"/>
        <v>4</v>
      </c>
      <c r="C26" s="102" t="s">
        <v>68</v>
      </c>
      <c r="D26" s="112">
        <v>0</v>
      </c>
      <c r="E26" s="113">
        <v>0</v>
      </c>
      <c r="F26" s="112">
        <f>D26+E26</f>
        <v>0</v>
      </c>
    </row>
    <row r="27" spans="2:6" ht="14.25">
      <c r="B27" s="106">
        <f t="shared" si="0"/>
        <v>5</v>
      </c>
      <c r="C27" s="102" t="s">
        <v>45</v>
      </c>
      <c r="D27" s="112"/>
      <c r="E27" s="113"/>
      <c r="F27" s="112">
        <f>D27+E27</f>
        <v>0</v>
      </c>
    </row>
    <row r="28" spans="2:6" ht="14.25">
      <c r="B28" s="106">
        <f t="shared" si="0"/>
        <v>6</v>
      </c>
      <c r="C28" s="102" t="s">
        <v>46</v>
      </c>
      <c r="D28" s="112">
        <v>23029</v>
      </c>
      <c r="E28" s="113">
        <v>1876.1</v>
      </c>
      <c r="F28" s="112">
        <f>D28+E28</f>
        <v>24905.1</v>
      </c>
    </row>
    <row r="29" spans="2:6" ht="14.25">
      <c r="B29" s="106">
        <f t="shared" si="0"/>
        <v>7</v>
      </c>
      <c r="C29" s="102" t="s">
        <v>69</v>
      </c>
      <c r="D29" s="112">
        <v>3348.9250556523925</v>
      </c>
      <c r="E29" s="113">
        <v>455.25951974386334</v>
      </c>
      <c r="F29" s="112">
        <f>D29+E29</f>
        <v>3804.1845753962557</v>
      </c>
    </row>
    <row r="30" spans="2:6" ht="14.25">
      <c r="B30" s="106">
        <f t="shared" si="0"/>
        <v>8</v>
      </c>
      <c r="C30" s="102" t="s">
        <v>70</v>
      </c>
      <c r="D30" s="112">
        <v>28516.240357142855</v>
      </c>
      <c r="E30" s="113">
        <v>1503.0485714285714</v>
      </c>
      <c r="F30" s="112">
        <f>SUM(D30:E30)</f>
        <v>30019.288928571426</v>
      </c>
    </row>
    <row r="31" spans="2:6" ht="14.25">
      <c r="B31" s="106">
        <f t="shared" si="0"/>
        <v>9</v>
      </c>
      <c r="C31" s="102" t="s">
        <v>71</v>
      </c>
      <c r="D31" s="112">
        <v>7371</v>
      </c>
      <c r="E31" s="113">
        <v>201</v>
      </c>
      <c r="F31" s="112">
        <f>SUM(D31:E31)</f>
        <v>7572</v>
      </c>
    </row>
    <row r="32" spans="2:6" ht="14.25">
      <c r="B32" s="106">
        <f t="shared" si="0"/>
        <v>10</v>
      </c>
      <c r="C32" s="102" t="s">
        <v>72</v>
      </c>
      <c r="D32" s="112">
        <v>2045.7</v>
      </c>
      <c r="E32" s="113">
        <v>0</v>
      </c>
      <c r="F32" s="112">
        <f>SUM(D32:E32)</f>
        <v>2045.7</v>
      </c>
    </row>
    <row r="33" spans="2:6" ht="15" thickBot="1">
      <c r="B33" s="107">
        <f t="shared" si="0"/>
        <v>11</v>
      </c>
      <c r="C33" s="118" t="s">
        <v>73</v>
      </c>
      <c r="D33" s="114">
        <v>16535</v>
      </c>
      <c r="E33" s="115">
        <v>767</v>
      </c>
      <c r="F33" s="114">
        <f>SUM(D33:E33)</f>
        <v>17302</v>
      </c>
    </row>
    <row r="34" spans="2:9" ht="15.75" thickTop="1">
      <c r="B34" s="176" t="s">
        <v>2</v>
      </c>
      <c r="C34" s="176"/>
      <c r="D34" s="55">
        <f>SUM(D23:D33)</f>
        <v>109706.06541279524</v>
      </c>
      <c r="E34" s="126">
        <f>SUM(E23:E33)</f>
        <v>6534.908091172434</v>
      </c>
      <c r="F34" s="127">
        <f>SUM(F23:F33)</f>
        <v>116240.97350396767</v>
      </c>
      <c r="H34">
        <f>+F34/1000</f>
        <v>116.24097350396768</v>
      </c>
      <c r="I34">
        <v>244012.44188</v>
      </c>
    </row>
    <row r="35" spans="2:6" ht="14.25">
      <c r="B35" s="116"/>
      <c r="C35" s="116"/>
      <c r="D35" s="116"/>
      <c r="E35" s="116"/>
      <c r="F35" s="116"/>
    </row>
    <row r="36" spans="2:9" ht="15">
      <c r="B36" s="175" t="s">
        <v>3</v>
      </c>
      <c r="C36" s="175"/>
      <c r="D36" s="153">
        <f>D17+D34</f>
        <v>145738.78541279523</v>
      </c>
      <c r="E36" s="153">
        <f>E17+E34</f>
        <v>32592.708091172437</v>
      </c>
      <c r="F36" s="153">
        <f>F17+F34</f>
        <v>178331.49350396768</v>
      </c>
      <c r="I36" s="4">
        <f>+I34+F34</f>
        <v>360253.4153839677</v>
      </c>
    </row>
    <row r="61" spans="2:3" ht="15.75">
      <c r="B61" s="13" t="s">
        <v>117</v>
      </c>
      <c r="C61" s="27"/>
    </row>
    <row r="62" spans="2:3" ht="9" customHeight="1">
      <c r="B62" s="13"/>
      <c r="C62" s="13"/>
    </row>
    <row r="63" spans="2:3" ht="8.25" customHeight="1">
      <c r="B63" s="34"/>
      <c r="C63" s="12"/>
    </row>
    <row r="64" spans="2:6" ht="18" customHeight="1">
      <c r="B64" s="147" t="s">
        <v>0</v>
      </c>
      <c r="C64" s="177" t="s">
        <v>7</v>
      </c>
      <c r="D64" s="178"/>
      <c r="E64" s="179"/>
      <c r="F64" s="147" t="s">
        <v>2</v>
      </c>
    </row>
    <row r="65" spans="2:12" ht="15">
      <c r="B65" s="154">
        <v>1</v>
      </c>
      <c r="C65" s="174" t="s">
        <v>25</v>
      </c>
      <c r="D65" s="174"/>
      <c r="E65" s="174"/>
      <c r="F65" s="153">
        <v>111023.9864864865</v>
      </c>
      <c r="J65" s="4"/>
      <c r="K65" s="4"/>
      <c r="L65" s="4"/>
    </row>
    <row r="70" ht="12.75">
      <c r="F70" s="4"/>
    </row>
  </sheetData>
  <sheetProtection/>
  <mergeCells count="5">
    <mergeCell ref="C65:E65"/>
    <mergeCell ref="B36:C36"/>
    <mergeCell ref="B34:C34"/>
    <mergeCell ref="B17:C17"/>
    <mergeCell ref="C64:E64"/>
  </mergeCells>
  <printOptions/>
  <pageMargins left="0.8661417322834646" right="0.6692913385826772" top="0.6692913385826772" bottom="0.4724409448818898" header="0" footer="0"/>
  <pageSetup fitToHeight="1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0"/>
  <sheetViews>
    <sheetView showGridLines="0" view="pageBreakPreview" zoomScale="115" zoomScaleNormal="75" zoomScaleSheetLayoutView="115" zoomScalePageLayoutView="0" workbookViewId="0" topLeftCell="A79">
      <selection activeCell="H161" sqref="H161"/>
    </sheetView>
  </sheetViews>
  <sheetFormatPr defaultColWidth="11.421875" defaultRowHeight="12.75"/>
  <cols>
    <col min="2" max="2" width="6.421875" style="0" customWidth="1"/>
    <col min="3" max="3" width="63.00390625" style="0" customWidth="1"/>
    <col min="4" max="4" width="17.28125" style="14" customWidth="1"/>
    <col min="5" max="5" width="15.140625" style="0" customWidth="1"/>
    <col min="7" max="7" width="12.7109375" style="0" customWidth="1"/>
    <col min="8" max="8" width="13.421875" style="0" customWidth="1"/>
    <col min="9" max="9" width="12.8515625" style="0" bestFit="1" customWidth="1"/>
  </cols>
  <sheetData>
    <row r="1" ht="12.75">
      <c r="A1" s="82"/>
    </row>
    <row r="6" spans="2:5" ht="15.75">
      <c r="B6" s="170" t="s">
        <v>26</v>
      </c>
      <c r="C6" s="170"/>
      <c r="D6" s="170"/>
      <c r="E6" s="170"/>
    </row>
    <row r="7" spans="2:5" ht="12.75">
      <c r="B7" s="27"/>
      <c r="C7" s="27"/>
      <c r="D7" s="27"/>
      <c r="E7" s="27"/>
    </row>
    <row r="8" spans="2:5" ht="15.75">
      <c r="B8" s="170" t="s">
        <v>112</v>
      </c>
      <c r="C8" s="170"/>
      <c r="D8" s="170"/>
      <c r="E8" s="170"/>
    </row>
    <row r="10" spans="2:9" ht="12.75">
      <c r="B10" s="148" t="s">
        <v>0</v>
      </c>
      <c r="C10" s="146" t="s">
        <v>1</v>
      </c>
      <c r="D10" s="146" t="s">
        <v>22</v>
      </c>
      <c r="E10" s="146" t="s">
        <v>2</v>
      </c>
      <c r="G10" s="3"/>
      <c r="H10" s="3"/>
      <c r="I10" s="3"/>
    </row>
    <row r="11" spans="2:9" ht="12.75">
      <c r="B11" s="39">
        <v>1</v>
      </c>
      <c r="C11" s="46" t="s">
        <v>51</v>
      </c>
      <c r="D11" s="52" t="s">
        <v>6</v>
      </c>
      <c r="E11" s="75">
        <v>0</v>
      </c>
      <c r="G11" s="3"/>
      <c r="H11" s="3"/>
      <c r="I11" s="3"/>
    </row>
    <row r="12" spans="2:9" ht="12.75">
      <c r="B12" s="42">
        <f>B11+1</f>
        <v>2</v>
      </c>
      <c r="C12" s="47" t="s">
        <v>27</v>
      </c>
      <c r="D12" s="53" t="s">
        <v>6</v>
      </c>
      <c r="E12" s="75">
        <v>0</v>
      </c>
      <c r="G12" s="3"/>
      <c r="H12" s="3"/>
      <c r="I12" s="3"/>
    </row>
    <row r="13" spans="2:9" ht="12.75">
      <c r="B13" s="28">
        <f aca="true" t="shared" si="0" ref="B13:B63">B12+1</f>
        <v>3</v>
      </c>
      <c r="C13" s="48" t="s">
        <v>95</v>
      </c>
      <c r="D13" s="53" t="s">
        <v>6</v>
      </c>
      <c r="E13" s="75">
        <v>0</v>
      </c>
      <c r="F13" s="3"/>
      <c r="G13" s="17" t="s">
        <v>18</v>
      </c>
      <c r="I13" s="2"/>
    </row>
    <row r="14" spans="2:9" ht="12.75">
      <c r="B14" s="28">
        <f t="shared" si="0"/>
        <v>4</v>
      </c>
      <c r="C14" s="48" t="s">
        <v>96</v>
      </c>
      <c r="D14" s="53" t="s">
        <v>6</v>
      </c>
      <c r="E14" s="75">
        <v>0</v>
      </c>
      <c r="F14" s="15" t="s">
        <v>5</v>
      </c>
      <c r="G14" s="16">
        <f>+'Estatales 2014'!F17</f>
        <v>62090.52</v>
      </c>
      <c r="H14" s="159">
        <f>+G14/$G$18</f>
        <v>0.03394295663343609</v>
      </c>
      <c r="I14" s="37"/>
    </row>
    <row r="15" spans="2:9" ht="12.75">
      <c r="B15" s="28">
        <f t="shared" si="0"/>
        <v>5</v>
      </c>
      <c r="C15" s="47" t="s">
        <v>52</v>
      </c>
      <c r="D15" s="53" t="s">
        <v>6</v>
      </c>
      <c r="E15" s="75">
        <v>0</v>
      </c>
      <c r="F15" s="15" t="s">
        <v>6</v>
      </c>
      <c r="G15" s="16">
        <f>'Privadas 2014'!F57</f>
        <v>1767170.2798337028</v>
      </c>
      <c r="H15" s="159">
        <f>+G15/$G$18</f>
        <v>0.966057043366564</v>
      </c>
      <c r="I15" s="37"/>
    </row>
    <row r="16" spans="2:9" ht="12.75">
      <c r="B16" s="28">
        <f t="shared" si="0"/>
        <v>6</v>
      </c>
      <c r="C16" s="47" t="s">
        <v>53</v>
      </c>
      <c r="D16" s="53" t="s">
        <v>6</v>
      </c>
      <c r="E16" s="75">
        <v>0</v>
      </c>
      <c r="I16" s="38"/>
    </row>
    <row r="17" spans="2:9" ht="12.75">
      <c r="B17" s="28">
        <f t="shared" si="0"/>
        <v>7</v>
      </c>
      <c r="C17" s="48" t="s">
        <v>100</v>
      </c>
      <c r="D17" s="53" t="s">
        <v>6</v>
      </c>
      <c r="E17" s="75">
        <v>246828.65658</v>
      </c>
      <c r="G17" s="1"/>
      <c r="H17" s="2"/>
      <c r="I17" s="38"/>
    </row>
    <row r="18" spans="2:7" ht="12.75">
      <c r="B18" s="28">
        <f t="shared" si="0"/>
        <v>8</v>
      </c>
      <c r="C18" s="47" t="s">
        <v>56</v>
      </c>
      <c r="D18" s="53" t="s">
        <v>6</v>
      </c>
      <c r="E18" s="75">
        <v>4717.46156485558</v>
      </c>
      <c r="G18" s="4">
        <f>SUM(G14:G15)</f>
        <v>1829260.7998337029</v>
      </c>
    </row>
    <row r="19" spans="2:7" ht="12.75">
      <c r="B19" s="28">
        <f t="shared" si="0"/>
        <v>9</v>
      </c>
      <c r="C19" s="47" t="s">
        <v>54</v>
      </c>
      <c r="D19" s="53" t="s">
        <v>6</v>
      </c>
      <c r="E19" s="75">
        <v>8230.5</v>
      </c>
      <c r="G19" s="4"/>
    </row>
    <row r="20" spans="2:5" ht="12" customHeight="1">
      <c r="B20" s="28">
        <f t="shared" si="0"/>
        <v>10</v>
      </c>
      <c r="C20" s="47" t="s">
        <v>55</v>
      </c>
      <c r="D20" s="53" t="s">
        <v>6</v>
      </c>
      <c r="E20" s="75">
        <v>400</v>
      </c>
    </row>
    <row r="21" spans="2:5" ht="12.75">
      <c r="B21" s="28">
        <f t="shared" si="0"/>
        <v>11</v>
      </c>
      <c r="C21" s="47" t="s">
        <v>28</v>
      </c>
      <c r="D21" s="53" t="s">
        <v>6</v>
      </c>
      <c r="E21" s="75">
        <v>4268.649534</v>
      </c>
    </row>
    <row r="22" spans="2:7" ht="12.75">
      <c r="B22" s="28">
        <f t="shared" si="0"/>
        <v>12</v>
      </c>
      <c r="C22" s="47" t="s">
        <v>103</v>
      </c>
      <c r="D22" s="53" t="s">
        <v>6</v>
      </c>
      <c r="E22" s="75">
        <v>0</v>
      </c>
      <c r="G22" s="142"/>
    </row>
    <row r="23" spans="2:5" ht="12.75">
      <c r="B23" s="28">
        <f t="shared" si="0"/>
        <v>13</v>
      </c>
      <c r="C23" s="48" t="s">
        <v>4</v>
      </c>
      <c r="D23" s="53" t="s">
        <v>6</v>
      </c>
      <c r="E23" s="75">
        <v>46101.700000000004</v>
      </c>
    </row>
    <row r="24" spans="2:5" ht="12.75">
      <c r="B24" s="28">
        <f t="shared" si="0"/>
        <v>14</v>
      </c>
      <c r="C24" s="47" t="s">
        <v>94</v>
      </c>
      <c r="D24" s="53" t="s">
        <v>6</v>
      </c>
      <c r="E24" s="75">
        <v>57</v>
      </c>
    </row>
    <row r="25" spans="2:5" ht="12.75">
      <c r="B25" s="28">
        <f t="shared" si="0"/>
        <v>15</v>
      </c>
      <c r="C25" s="47" t="s">
        <v>57</v>
      </c>
      <c r="D25" s="53" t="s">
        <v>6</v>
      </c>
      <c r="E25" s="75">
        <v>0</v>
      </c>
    </row>
    <row r="26" spans="2:5" ht="12.75">
      <c r="B26" s="28">
        <f t="shared" si="0"/>
        <v>16</v>
      </c>
      <c r="C26" s="48" t="s">
        <v>29</v>
      </c>
      <c r="D26" s="53" t="s">
        <v>6</v>
      </c>
      <c r="E26" s="75">
        <v>0</v>
      </c>
    </row>
    <row r="27" spans="2:5" ht="12.75">
      <c r="B27" s="28">
        <f t="shared" si="0"/>
        <v>17</v>
      </c>
      <c r="C27" s="47" t="s">
        <v>120</v>
      </c>
      <c r="D27" s="53" t="s">
        <v>6</v>
      </c>
      <c r="E27" s="75">
        <v>2500</v>
      </c>
    </row>
    <row r="28" spans="2:5" ht="12.75">
      <c r="B28" s="28">
        <f t="shared" si="0"/>
        <v>18</v>
      </c>
      <c r="C28" s="47" t="s">
        <v>30</v>
      </c>
      <c r="D28" s="53" t="s">
        <v>6</v>
      </c>
      <c r="E28" s="75">
        <v>52511</v>
      </c>
    </row>
    <row r="29" spans="2:5" ht="12.75">
      <c r="B29" s="28">
        <f t="shared" si="0"/>
        <v>19</v>
      </c>
      <c r="C29" s="48" t="s">
        <v>121</v>
      </c>
      <c r="D29" s="53" t="s">
        <v>6</v>
      </c>
      <c r="E29" s="75">
        <v>16675</v>
      </c>
    </row>
    <row r="30" spans="2:5" ht="12.75">
      <c r="B30" s="28">
        <f t="shared" si="0"/>
        <v>20</v>
      </c>
      <c r="C30" s="48" t="s">
        <v>104</v>
      </c>
      <c r="D30" s="53" t="s">
        <v>6</v>
      </c>
      <c r="E30" s="75">
        <v>317876.30182000017</v>
      </c>
    </row>
    <row r="31" spans="2:5" ht="12.75">
      <c r="B31" s="28">
        <f t="shared" si="0"/>
        <v>21</v>
      </c>
      <c r="C31" s="47" t="s">
        <v>98</v>
      </c>
      <c r="D31" s="53" t="s">
        <v>6</v>
      </c>
      <c r="E31" s="75">
        <v>0</v>
      </c>
    </row>
    <row r="32" spans="2:5" ht="12.75">
      <c r="B32" s="28">
        <f t="shared" si="0"/>
        <v>22</v>
      </c>
      <c r="C32" s="48" t="s">
        <v>31</v>
      </c>
      <c r="D32" s="53" t="s">
        <v>6</v>
      </c>
      <c r="E32" s="75">
        <v>0</v>
      </c>
    </row>
    <row r="33" spans="2:5" ht="12.75">
      <c r="B33" s="28">
        <f t="shared" si="0"/>
        <v>23</v>
      </c>
      <c r="C33" s="48" t="s">
        <v>59</v>
      </c>
      <c r="D33" s="53" t="s">
        <v>6</v>
      </c>
      <c r="E33" s="75">
        <v>5999.988516275398</v>
      </c>
    </row>
    <row r="34" spans="2:5" ht="12.75">
      <c r="B34" s="28">
        <f t="shared" si="0"/>
        <v>24</v>
      </c>
      <c r="C34" s="47" t="s">
        <v>32</v>
      </c>
      <c r="D34" s="53" t="s">
        <v>6</v>
      </c>
      <c r="E34" s="75">
        <v>604.941</v>
      </c>
    </row>
    <row r="35" spans="2:5" ht="12.75">
      <c r="B35" s="28">
        <f t="shared" si="0"/>
        <v>25</v>
      </c>
      <c r="C35" s="48" t="s">
        <v>105</v>
      </c>
      <c r="D35" s="53" t="s">
        <v>6</v>
      </c>
      <c r="E35" s="75">
        <v>237.93</v>
      </c>
    </row>
    <row r="36" spans="2:5" ht="12.75">
      <c r="B36" s="28">
        <f t="shared" si="0"/>
        <v>26</v>
      </c>
      <c r="C36" s="48" t="s">
        <v>60</v>
      </c>
      <c r="D36" s="53" t="s">
        <v>6</v>
      </c>
      <c r="E36" s="75">
        <v>281064.61238999997</v>
      </c>
    </row>
    <row r="37" spans="2:5" ht="12.75">
      <c r="B37" s="28">
        <f t="shared" si="0"/>
        <v>27</v>
      </c>
      <c r="C37" s="48" t="s">
        <v>122</v>
      </c>
      <c r="D37" s="53" t="s">
        <v>6</v>
      </c>
      <c r="E37" s="75">
        <v>55000</v>
      </c>
    </row>
    <row r="38" spans="2:5" ht="12.75">
      <c r="B38" s="28">
        <f t="shared" si="0"/>
        <v>28</v>
      </c>
      <c r="C38" s="48" t="s">
        <v>33</v>
      </c>
      <c r="D38" s="53" t="s">
        <v>6</v>
      </c>
      <c r="E38" s="75">
        <v>7741</v>
      </c>
    </row>
    <row r="39" spans="2:5" ht="12.75">
      <c r="B39" s="28">
        <f t="shared" si="0"/>
        <v>29</v>
      </c>
      <c r="C39" s="47" t="s">
        <v>61</v>
      </c>
      <c r="D39" s="53" t="s">
        <v>6</v>
      </c>
      <c r="E39" s="75">
        <v>0</v>
      </c>
    </row>
    <row r="40" spans="2:5" ht="12.75">
      <c r="B40" s="28">
        <f t="shared" si="0"/>
        <v>30</v>
      </c>
      <c r="C40" s="47" t="s">
        <v>92</v>
      </c>
      <c r="D40" s="53" t="s">
        <v>6</v>
      </c>
      <c r="E40" s="75">
        <v>0</v>
      </c>
    </row>
    <row r="41" spans="2:5" ht="12.75">
      <c r="B41" s="28">
        <f t="shared" si="0"/>
        <v>31</v>
      </c>
      <c r="C41" s="47" t="s">
        <v>106</v>
      </c>
      <c r="D41" s="53" t="s">
        <v>6</v>
      </c>
      <c r="E41" s="75">
        <v>0</v>
      </c>
    </row>
    <row r="42" spans="2:5" ht="12.75">
      <c r="B42" s="28">
        <f t="shared" si="0"/>
        <v>32</v>
      </c>
      <c r="C42" s="47" t="s">
        <v>107</v>
      </c>
      <c r="D42" s="53" t="s">
        <v>6</v>
      </c>
      <c r="E42" s="75">
        <v>0</v>
      </c>
    </row>
    <row r="43" spans="2:5" ht="12.75">
      <c r="B43" s="28">
        <f t="shared" si="0"/>
        <v>33</v>
      </c>
      <c r="C43" s="48" t="s">
        <v>93</v>
      </c>
      <c r="D43" s="53" t="s">
        <v>6</v>
      </c>
      <c r="E43" s="75">
        <v>0</v>
      </c>
    </row>
    <row r="44" spans="2:5" ht="12.75">
      <c r="B44" s="28">
        <f t="shared" si="0"/>
        <v>34</v>
      </c>
      <c r="C44" s="47" t="s">
        <v>62</v>
      </c>
      <c r="D44" s="53" t="s">
        <v>6</v>
      </c>
      <c r="E44" s="75">
        <v>0</v>
      </c>
    </row>
    <row r="45" spans="2:5" ht="12.75">
      <c r="B45" s="28">
        <f t="shared" si="0"/>
        <v>35</v>
      </c>
      <c r="C45" s="47" t="s">
        <v>34</v>
      </c>
      <c r="D45" s="53" t="s">
        <v>6</v>
      </c>
      <c r="E45" s="75">
        <v>122256.727</v>
      </c>
    </row>
    <row r="46" spans="2:5" ht="12.75">
      <c r="B46" s="28">
        <f t="shared" si="0"/>
        <v>36</v>
      </c>
      <c r="C46" s="47" t="s">
        <v>99</v>
      </c>
      <c r="D46" s="53" t="s">
        <v>6</v>
      </c>
      <c r="E46" s="75">
        <v>5203</v>
      </c>
    </row>
    <row r="47" spans="2:5" ht="12.75">
      <c r="B47" s="28">
        <f t="shared" si="0"/>
        <v>37</v>
      </c>
      <c r="C47" s="47" t="s">
        <v>123</v>
      </c>
      <c r="D47" s="53" t="s">
        <v>6</v>
      </c>
      <c r="E47" s="75">
        <v>10750</v>
      </c>
    </row>
    <row r="48" spans="2:5" ht="12.75">
      <c r="B48" s="28">
        <f t="shared" si="0"/>
        <v>38</v>
      </c>
      <c r="C48" s="47" t="s">
        <v>124</v>
      </c>
      <c r="D48" s="53" t="s">
        <v>6</v>
      </c>
      <c r="E48" s="75">
        <v>15596</v>
      </c>
    </row>
    <row r="49" spans="2:5" ht="12.75">
      <c r="B49" s="28">
        <f t="shared" si="0"/>
        <v>39</v>
      </c>
      <c r="C49" s="47" t="s">
        <v>125</v>
      </c>
      <c r="D49" s="53" t="s">
        <v>6</v>
      </c>
      <c r="E49" s="75">
        <v>37343</v>
      </c>
    </row>
    <row r="50" spans="2:5" ht="12.75">
      <c r="B50" s="28">
        <f t="shared" si="0"/>
        <v>40</v>
      </c>
      <c r="C50" s="47" t="s">
        <v>63</v>
      </c>
      <c r="D50" s="53" t="s">
        <v>6</v>
      </c>
      <c r="E50" s="75">
        <v>0</v>
      </c>
    </row>
    <row r="51" spans="2:5" ht="12.75">
      <c r="B51" s="28">
        <f t="shared" si="0"/>
        <v>41</v>
      </c>
      <c r="C51" s="47" t="s">
        <v>108</v>
      </c>
      <c r="D51" s="53" t="s">
        <v>6</v>
      </c>
      <c r="E51" s="75">
        <v>446428.5714285715</v>
      </c>
    </row>
    <row r="52" spans="2:5" ht="12.75">
      <c r="B52" s="28">
        <f t="shared" si="0"/>
        <v>42</v>
      </c>
      <c r="C52" s="47" t="s">
        <v>64</v>
      </c>
      <c r="D52" s="53" t="s">
        <v>6</v>
      </c>
      <c r="E52" s="75">
        <v>0</v>
      </c>
    </row>
    <row r="53" spans="2:5" ht="12.75">
      <c r="B53" s="28">
        <f t="shared" si="0"/>
        <v>43</v>
      </c>
      <c r="C53" s="47" t="s">
        <v>65</v>
      </c>
      <c r="D53" s="53" t="s">
        <v>6</v>
      </c>
      <c r="E53" s="75">
        <v>473</v>
      </c>
    </row>
    <row r="54" spans="2:5" ht="12.75">
      <c r="B54" s="28">
        <f t="shared" si="0"/>
        <v>44</v>
      </c>
      <c r="C54" s="47" t="s">
        <v>66</v>
      </c>
      <c r="D54" s="53" t="s">
        <v>6</v>
      </c>
      <c r="E54" s="75">
        <v>20152.800000000003</v>
      </c>
    </row>
    <row r="55" spans="2:5" ht="12.75">
      <c r="B55" s="28">
        <f t="shared" si="0"/>
        <v>45</v>
      </c>
      <c r="C55" s="47" t="s">
        <v>58</v>
      </c>
      <c r="D55" s="53" t="s">
        <v>6</v>
      </c>
      <c r="E55" s="75">
        <v>52511</v>
      </c>
    </row>
    <row r="56" spans="2:5" ht="12.75">
      <c r="B56" s="28">
        <f t="shared" si="0"/>
        <v>46</v>
      </c>
      <c r="C56" s="47" t="s">
        <v>67</v>
      </c>
      <c r="D56" s="53" t="s">
        <v>6</v>
      </c>
      <c r="E56" s="75">
        <v>0</v>
      </c>
    </row>
    <row r="57" spans="2:5" ht="12.75">
      <c r="B57" s="28">
        <f t="shared" si="0"/>
        <v>47</v>
      </c>
      <c r="C57" s="48" t="s">
        <v>91</v>
      </c>
      <c r="D57" s="53" t="s">
        <v>6</v>
      </c>
      <c r="E57" s="75">
        <v>2845.1</v>
      </c>
    </row>
    <row r="58" spans="2:5" ht="12.75">
      <c r="B58" s="28">
        <f t="shared" si="0"/>
        <v>48</v>
      </c>
      <c r="C58" s="48" t="s">
        <v>35</v>
      </c>
      <c r="D58" s="53" t="s">
        <v>6</v>
      </c>
      <c r="E58" s="75">
        <v>2796.34</v>
      </c>
    </row>
    <row r="59" spans="2:5" ht="12.75">
      <c r="B59" s="28">
        <f t="shared" si="0"/>
        <v>49</v>
      </c>
      <c r="C59" s="48" t="s">
        <v>41</v>
      </c>
      <c r="D59" s="53" t="s">
        <v>5</v>
      </c>
      <c r="E59" s="75">
        <v>31853</v>
      </c>
    </row>
    <row r="60" spans="2:5" ht="12.75">
      <c r="B60" s="28">
        <f t="shared" si="0"/>
        <v>50</v>
      </c>
      <c r="C60" s="47" t="s">
        <v>48</v>
      </c>
      <c r="D60" s="53" t="s">
        <v>5</v>
      </c>
      <c r="E60" s="75">
        <v>143.62</v>
      </c>
    </row>
    <row r="61" spans="2:5" ht="12.75">
      <c r="B61" s="28">
        <f t="shared" si="0"/>
        <v>51</v>
      </c>
      <c r="C61" s="48" t="s">
        <v>49</v>
      </c>
      <c r="D61" s="53" t="s">
        <v>5</v>
      </c>
      <c r="E61" s="75">
        <v>25096.2</v>
      </c>
    </row>
    <row r="62" spans="2:5" ht="12.75">
      <c r="B62" s="28">
        <f t="shared" si="0"/>
        <v>52</v>
      </c>
      <c r="C62" s="47" t="s">
        <v>50</v>
      </c>
      <c r="D62" s="53" t="s">
        <v>5</v>
      </c>
      <c r="E62" s="75">
        <v>4836.5</v>
      </c>
    </row>
    <row r="63" spans="2:5" ht="13.5" thickBot="1">
      <c r="B63" s="5">
        <f t="shared" si="0"/>
        <v>53</v>
      </c>
      <c r="C63" s="49" t="s">
        <v>115</v>
      </c>
      <c r="D63" s="158" t="s">
        <v>5</v>
      </c>
      <c r="E63" s="76">
        <v>161.2</v>
      </c>
    </row>
    <row r="64" spans="2:5" ht="13.5" thickTop="1">
      <c r="B64" s="185" t="s">
        <v>2</v>
      </c>
      <c r="C64" s="186"/>
      <c r="D64" s="186"/>
      <c r="E64" s="140">
        <f>SUM(E11:E63)</f>
        <v>1829260.7998337029</v>
      </c>
    </row>
    <row r="65" ht="15.75" customHeight="1"/>
    <row r="85" ht="12.75"/>
    <row r="86" ht="12.75"/>
    <row r="89" spans="2:5" ht="15.75">
      <c r="B89" s="170" t="s">
        <v>113</v>
      </c>
      <c r="C89" s="170"/>
      <c r="D89" s="170"/>
      <c r="E89" s="170"/>
    </row>
    <row r="91" spans="2:5" ht="12.75">
      <c r="B91" s="148" t="s">
        <v>0</v>
      </c>
      <c r="C91" s="146" t="s">
        <v>1</v>
      </c>
      <c r="D91" s="146" t="s">
        <v>22</v>
      </c>
      <c r="E91" s="146" t="s">
        <v>2</v>
      </c>
    </row>
    <row r="92" spans="2:5" ht="12.75">
      <c r="B92" s="35">
        <v>1</v>
      </c>
      <c r="C92" s="51" t="s">
        <v>97</v>
      </c>
      <c r="D92" s="56" t="s">
        <v>6</v>
      </c>
      <c r="E92" s="75">
        <v>0</v>
      </c>
    </row>
    <row r="93" spans="2:5" ht="12.75">
      <c r="B93" s="28">
        <f>B92+1</f>
        <v>2</v>
      </c>
      <c r="C93" s="48" t="s">
        <v>79</v>
      </c>
      <c r="D93" s="57" t="s">
        <v>6</v>
      </c>
      <c r="E93" s="75">
        <v>0</v>
      </c>
    </row>
    <row r="94" spans="2:5" ht="12.75">
      <c r="B94" s="28">
        <f aca="true" t="shared" si="1" ref="B94:B103">B93+1</f>
        <v>3</v>
      </c>
      <c r="C94" s="48" t="s">
        <v>36</v>
      </c>
      <c r="D94" s="57" t="s">
        <v>6</v>
      </c>
      <c r="E94" s="75">
        <v>0</v>
      </c>
    </row>
    <row r="95" spans="2:5" ht="12.75">
      <c r="B95" s="28">
        <f t="shared" si="1"/>
        <v>4</v>
      </c>
      <c r="C95" s="48" t="s">
        <v>80</v>
      </c>
      <c r="D95" s="57" t="s">
        <v>6</v>
      </c>
      <c r="E95" s="75">
        <v>194709.96</v>
      </c>
    </row>
    <row r="96" spans="2:5" ht="12.75">
      <c r="B96" s="28">
        <f t="shared" si="1"/>
        <v>5</v>
      </c>
      <c r="C96" s="48" t="s">
        <v>81</v>
      </c>
      <c r="D96" s="57" t="s">
        <v>6</v>
      </c>
      <c r="E96" s="75">
        <v>0</v>
      </c>
    </row>
    <row r="97" spans="2:5" ht="12.75">
      <c r="B97" s="28">
        <f t="shared" si="1"/>
        <v>6</v>
      </c>
      <c r="C97" s="48" t="s">
        <v>82</v>
      </c>
      <c r="D97" s="57" t="s">
        <v>6</v>
      </c>
      <c r="E97" s="75">
        <v>281.5</v>
      </c>
    </row>
    <row r="98" spans="2:5" ht="12.75">
      <c r="B98" s="28">
        <f t="shared" si="1"/>
        <v>7</v>
      </c>
      <c r="C98" s="48" t="s">
        <v>37</v>
      </c>
      <c r="D98" s="57" t="s">
        <v>6</v>
      </c>
      <c r="E98" s="75">
        <v>1580.57</v>
      </c>
    </row>
    <row r="99" spans="2:5" ht="12.75">
      <c r="B99" s="28">
        <f t="shared" si="1"/>
        <v>8</v>
      </c>
      <c r="C99" s="48" t="s">
        <v>83</v>
      </c>
      <c r="D99" s="57" t="s">
        <v>6</v>
      </c>
      <c r="E99" s="75">
        <v>0</v>
      </c>
    </row>
    <row r="100" spans="2:9" ht="12.75">
      <c r="B100" s="28">
        <f t="shared" si="1"/>
        <v>9</v>
      </c>
      <c r="C100" s="48" t="s">
        <v>38</v>
      </c>
      <c r="D100" s="57" t="s">
        <v>6</v>
      </c>
      <c r="E100" s="75">
        <v>0</v>
      </c>
      <c r="G100" s="15" t="s">
        <v>6</v>
      </c>
      <c r="H100" s="16">
        <f>+'Privadas 2014'!F74</f>
        <v>244012.44188</v>
      </c>
      <c r="I100" s="38"/>
    </row>
    <row r="101" spans="2:5" ht="12.75">
      <c r="B101" s="28">
        <f t="shared" si="1"/>
        <v>10</v>
      </c>
      <c r="C101" s="48" t="s">
        <v>84</v>
      </c>
      <c r="D101" s="57" t="s">
        <v>6</v>
      </c>
      <c r="E101" s="75">
        <v>47169.200000000004</v>
      </c>
    </row>
    <row r="102" spans="2:5" ht="12.75">
      <c r="B102" s="28">
        <f t="shared" si="1"/>
        <v>11</v>
      </c>
      <c r="C102" s="48" t="s">
        <v>85</v>
      </c>
      <c r="D102" s="57" t="s">
        <v>6</v>
      </c>
      <c r="E102" s="75">
        <v>271.21187999999995</v>
      </c>
    </row>
    <row r="103" spans="2:5" ht="13.5" thickBot="1">
      <c r="B103" s="5">
        <f t="shared" si="1"/>
        <v>12</v>
      </c>
      <c r="C103" s="49" t="s">
        <v>109</v>
      </c>
      <c r="D103" s="58" t="s">
        <v>6</v>
      </c>
      <c r="E103" s="76">
        <v>0</v>
      </c>
    </row>
    <row r="104" spans="2:5" ht="15.75" thickTop="1">
      <c r="B104" s="183" t="s">
        <v>2</v>
      </c>
      <c r="C104" s="184"/>
      <c r="D104" s="184"/>
      <c r="E104" s="140">
        <f>SUM(E92:E103)</f>
        <v>244012.44188</v>
      </c>
    </row>
    <row r="122" ht="12.75"/>
    <row r="123" ht="12.75"/>
    <row r="126" spans="2:5" ht="15.75">
      <c r="B126" s="170" t="s">
        <v>114</v>
      </c>
      <c r="C126" s="170"/>
      <c r="D126" s="170"/>
      <c r="E126" s="170"/>
    </row>
    <row r="127" spans="6:7" ht="12.75">
      <c r="F127" s="3"/>
      <c r="G127" s="17" t="s">
        <v>19</v>
      </c>
    </row>
    <row r="128" spans="2:9" ht="12.75">
      <c r="B128" s="148" t="s">
        <v>0</v>
      </c>
      <c r="C128" s="146" t="s">
        <v>1</v>
      </c>
      <c r="D128" s="146" t="s">
        <v>22</v>
      </c>
      <c r="E128" s="146" t="s">
        <v>2</v>
      </c>
      <c r="F128" s="79" t="s">
        <v>5</v>
      </c>
      <c r="G128" s="80">
        <f>'Estatales 2014'!F34</f>
        <v>116240.97350396767</v>
      </c>
      <c r="I128" s="41">
        <f>G128/G130</f>
        <v>0.2896644614881257</v>
      </c>
    </row>
    <row r="129" spans="2:9" ht="12.75">
      <c r="B129" s="35">
        <v>1</v>
      </c>
      <c r="C129" s="36" t="s">
        <v>74</v>
      </c>
      <c r="D129" s="54" t="s">
        <v>6</v>
      </c>
      <c r="E129" s="75">
        <v>3540.58</v>
      </c>
      <c r="F129" s="81" t="s">
        <v>6</v>
      </c>
      <c r="G129" s="80">
        <f>'Privadas 2014'!F89</f>
        <v>285054.27999999997</v>
      </c>
      <c r="I129" s="38">
        <f>G129/G130</f>
        <v>0.7103355385118743</v>
      </c>
    </row>
    <row r="130" spans="2:7" ht="12.75">
      <c r="B130" s="28">
        <f aca="true" t="shared" si="2" ref="B130:B137">B129+1</f>
        <v>2</v>
      </c>
      <c r="C130" s="11" t="s">
        <v>39</v>
      </c>
      <c r="D130" s="57" t="s">
        <v>6</v>
      </c>
      <c r="E130" s="75">
        <v>148862.3</v>
      </c>
      <c r="G130" s="4">
        <f>SUM(G128:G129)</f>
        <v>401295.25350396766</v>
      </c>
    </row>
    <row r="131" spans="2:5" ht="12.75">
      <c r="B131" s="28">
        <f t="shared" si="2"/>
        <v>3</v>
      </c>
      <c r="C131" s="11" t="s">
        <v>75</v>
      </c>
      <c r="D131" s="54" t="s">
        <v>6</v>
      </c>
      <c r="E131" s="75">
        <v>0</v>
      </c>
    </row>
    <row r="132" spans="2:5" ht="12.75">
      <c r="B132" s="28">
        <f t="shared" si="2"/>
        <v>4</v>
      </c>
      <c r="C132" s="11" t="s">
        <v>76</v>
      </c>
      <c r="D132" s="54" t="s">
        <v>6</v>
      </c>
      <c r="E132" s="75">
        <v>7035.3</v>
      </c>
    </row>
    <row r="133" spans="2:5" ht="12.75">
      <c r="B133" s="28">
        <f t="shared" si="2"/>
        <v>5</v>
      </c>
      <c r="C133" s="11" t="s">
        <v>77</v>
      </c>
      <c r="D133" s="54" t="s">
        <v>6</v>
      </c>
      <c r="E133" s="75">
        <v>3322.3</v>
      </c>
    </row>
    <row r="134" spans="2:5" ht="12.75">
      <c r="B134" s="28">
        <f t="shared" si="2"/>
        <v>6</v>
      </c>
      <c r="C134" s="11" t="s">
        <v>40</v>
      </c>
      <c r="D134" s="57" t="s">
        <v>6</v>
      </c>
      <c r="E134" s="75">
        <v>122235.4</v>
      </c>
    </row>
    <row r="135" spans="2:5" ht="12.75">
      <c r="B135" s="28">
        <f t="shared" si="2"/>
        <v>7</v>
      </c>
      <c r="C135" s="11" t="s">
        <v>78</v>
      </c>
      <c r="D135" s="54" t="s">
        <v>6</v>
      </c>
      <c r="E135" s="75">
        <v>58.400000000000006</v>
      </c>
    </row>
    <row r="136" spans="2:5" ht="12.75">
      <c r="B136" s="28">
        <f t="shared" si="2"/>
        <v>8</v>
      </c>
      <c r="C136" s="11" t="s">
        <v>42</v>
      </c>
      <c r="D136" s="54" t="s">
        <v>5</v>
      </c>
      <c r="E136" s="75">
        <v>0</v>
      </c>
    </row>
    <row r="137" spans="2:7" ht="12.75">
      <c r="B137" s="28">
        <f t="shared" si="2"/>
        <v>9</v>
      </c>
      <c r="C137" s="11" t="s">
        <v>43</v>
      </c>
      <c r="D137" s="54" t="s">
        <v>5</v>
      </c>
      <c r="E137" s="75">
        <v>0</v>
      </c>
      <c r="G137" s="72"/>
    </row>
    <row r="138" spans="2:9" ht="12.75">
      <c r="B138" s="28">
        <f aca="true" t="shared" si="3" ref="B138:B146">B137+1</f>
        <v>10</v>
      </c>
      <c r="C138" s="11" t="s">
        <v>44</v>
      </c>
      <c r="D138" s="57" t="s">
        <v>5</v>
      </c>
      <c r="E138" s="75">
        <v>30592.7</v>
      </c>
      <c r="I138" s="73"/>
    </row>
    <row r="139" spans="2:5" ht="12.75">
      <c r="B139" s="28">
        <f t="shared" si="3"/>
        <v>11</v>
      </c>
      <c r="C139" s="11" t="s">
        <v>68</v>
      </c>
      <c r="D139" s="54" t="s">
        <v>5</v>
      </c>
      <c r="E139" s="75">
        <v>0</v>
      </c>
    </row>
    <row r="140" spans="2:9" ht="12.75">
      <c r="B140" s="28">
        <f t="shared" si="3"/>
        <v>12</v>
      </c>
      <c r="C140" s="11" t="s">
        <v>45</v>
      </c>
      <c r="D140" s="57" t="s">
        <v>5</v>
      </c>
      <c r="E140" s="75">
        <v>0</v>
      </c>
      <c r="I140" s="73"/>
    </row>
    <row r="141" spans="2:5" ht="12.75">
      <c r="B141" s="28">
        <f t="shared" si="3"/>
        <v>13</v>
      </c>
      <c r="C141" s="11" t="s">
        <v>46</v>
      </c>
      <c r="D141" s="57" t="s">
        <v>5</v>
      </c>
      <c r="E141" s="75">
        <v>24905.1</v>
      </c>
    </row>
    <row r="142" spans="2:5" ht="12.75">
      <c r="B142" s="28">
        <f t="shared" si="3"/>
        <v>14</v>
      </c>
      <c r="C142" s="11" t="s">
        <v>69</v>
      </c>
      <c r="D142" s="57" t="s">
        <v>5</v>
      </c>
      <c r="E142" s="75">
        <v>3804.1845753962557</v>
      </c>
    </row>
    <row r="143" spans="2:5" ht="12.75">
      <c r="B143" s="28">
        <f t="shared" si="3"/>
        <v>15</v>
      </c>
      <c r="C143" s="11" t="s">
        <v>70</v>
      </c>
      <c r="D143" s="54" t="s">
        <v>5</v>
      </c>
      <c r="E143" s="75">
        <v>30019.288928571426</v>
      </c>
    </row>
    <row r="144" spans="2:5" ht="12.75">
      <c r="B144" s="28">
        <f t="shared" si="3"/>
        <v>16</v>
      </c>
      <c r="C144" s="11" t="s">
        <v>71</v>
      </c>
      <c r="D144" s="54" t="s">
        <v>5</v>
      </c>
      <c r="E144" s="75">
        <v>7572</v>
      </c>
    </row>
    <row r="145" spans="2:5" ht="12.75">
      <c r="B145" s="28">
        <f t="shared" si="3"/>
        <v>17</v>
      </c>
      <c r="C145" s="11" t="s">
        <v>72</v>
      </c>
      <c r="D145" s="54" t="s">
        <v>5</v>
      </c>
      <c r="E145" s="75">
        <v>2045.7</v>
      </c>
    </row>
    <row r="146" spans="2:5" ht="13.5" thickBot="1">
      <c r="B146" s="28">
        <f t="shared" si="3"/>
        <v>18</v>
      </c>
      <c r="C146" s="6" t="s">
        <v>73</v>
      </c>
      <c r="D146" s="54" t="s">
        <v>5</v>
      </c>
      <c r="E146" s="76">
        <v>17302</v>
      </c>
    </row>
    <row r="147" spans="2:5" ht="15.75" thickTop="1">
      <c r="B147" s="180" t="s">
        <v>2</v>
      </c>
      <c r="C147" s="181"/>
      <c r="D147" s="182"/>
      <c r="E147" s="141">
        <f>SUM(E129:E146)</f>
        <v>401295.25350396766</v>
      </c>
    </row>
    <row r="150" ht="12.75">
      <c r="E150" s="72"/>
    </row>
    <row r="167" ht="12.75"/>
  </sheetData>
  <sheetProtection/>
  <mergeCells count="7">
    <mergeCell ref="B6:E6"/>
    <mergeCell ref="B147:D147"/>
    <mergeCell ref="B8:E8"/>
    <mergeCell ref="B104:D104"/>
    <mergeCell ref="B89:E89"/>
    <mergeCell ref="B64:D64"/>
    <mergeCell ref="B126:E126"/>
  </mergeCells>
  <printOptions/>
  <pageMargins left="0.8661417322834646" right="0.6692913385826772" top="0.4724409448818898" bottom="0.5118110236220472" header="0" footer="0"/>
  <pageSetup fitToHeight="2" horizontalDpi="600" verticalDpi="600" orientation="portrait" paperSize="9" scale="70" r:id="rId2"/>
  <rowBreaks count="1" manualBreakCount="1">
    <brk id="87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OOSORIO</dc:creator>
  <cp:keywords/>
  <dc:description/>
  <cp:lastModifiedBy>Sandoval Micha Ysela Aracely</cp:lastModifiedBy>
  <cp:lastPrinted>2014-07-21T20:58:50Z</cp:lastPrinted>
  <dcterms:created xsi:type="dcterms:W3CDTF">2007-07-24T14:30:20Z</dcterms:created>
  <dcterms:modified xsi:type="dcterms:W3CDTF">2015-09-30T22:09:36Z</dcterms:modified>
  <cp:category/>
  <cp:version/>
  <cp:contentType/>
  <cp:contentStatus/>
</cp:coreProperties>
</file>